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D:\SELOG\TRs e Proj Básicos\Manut Predial\SEI_08490.001397_2018_21\"/>
    </mc:Choice>
  </mc:AlternateContent>
  <bookViews>
    <workbookView xWindow="0" yWindow="0" windowWidth="28800" windowHeight="13020" tabRatio="745"/>
  </bookViews>
  <sheets>
    <sheet name="BDI" sheetId="10" r:id="rId1"/>
    <sheet name="BDI Diferenciado" sheetId="11" r:id="rId2"/>
    <sheet name="Supervisão Técnica" sheetId="5" r:id="rId3"/>
    <sheet name="Mecânico" sheetId="24" r:id="rId4"/>
    <sheet name="Oficial" sheetId="25" r:id="rId5"/>
    <sheet name="Eletrotécnico" sheetId="26" r:id="rId6"/>
    <sheet name="ITEM 1.ANEXO III - HORAS EXTRAS" sheetId="13" r:id="rId7"/>
    <sheet name="Anexo III - Resumo MO" sheetId="20" r:id="rId8"/>
    <sheet name="ITEM 2.ANEXO IV - EVENTUAIS" sheetId="12" r:id="rId9"/>
    <sheet name="ITEM4.ANEXO VI - ESPECIALIZADOS" sheetId="14" r:id="rId10"/>
    <sheet name="Peças " sheetId="21" r:id="rId11"/>
    <sheet name="Valor Global do Contrato" sheetId="23" r:id="rId12"/>
  </sheets>
  <definedNames>
    <definedName name="_xlnm.Print_Area" localSheetId="7">'Anexo III - Resumo MO'!$A$1:$F$17</definedName>
    <definedName name="_xlnm.Print_Area" localSheetId="10">'Peças '!$A$1:$F$313</definedName>
    <definedName name="Excel_BuiltIn_Print_Area_3" localSheetId="5">#REF!</definedName>
    <definedName name="Excel_BuiltIn_Print_Area_3" localSheetId="3">#REF!</definedName>
    <definedName name="Excel_BuiltIn_Print_Area_3" localSheetId="4">#REF!</definedName>
    <definedName name="Excel_BuiltIn_Print_Area_3">#REF!</definedName>
    <definedName name="INSUMO" localSheetId="1">#REF!</definedName>
    <definedName name="INSUMO" localSheetId="5">#REF!</definedName>
    <definedName name="INSUMO" localSheetId="3">#REF!</definedName>
    <definedName name="INSUMO" localSheetId="4">#REF!</definedName>
    <definedName name="INSUMO">#REF!</definedName>
    <definedName name="s" localSheetId="5">#REF!</definedName>
    <definedName name="s" localSheetId="3">#REF!</definedName>
    <definedName name="s" localSheetId="4">#REF!</definedName>
    <definedName name="s">#REF!</definedName>
    <definedName name="TESTE" localSheetId="1">#REF!</definedName>
    <definedName name="TESTE" localSheetId="5">#REF!</definedName>
    <definedName name="TESTE" localSheetId="3">#REF!</definedName>
    <definedName name="TESTE" localSheetId="4">#REF!</definedName>
    <definedName name="TESTE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1" i="21" l="1"/>
  <c r="D95" i="26" l="1"/>
  <c r="D95" i="25"/>
  <c r="D95" i="24"/>
  <c r="D95" i="5"/>
  <c r="E62" i="26" l="1"/>
  <c r="E62" i="25"/>
  <c r="E62" i="24"/>
  <c r="E62" i="5"/>
  <c r="E63" i="26" l="1"/>
  <c r="E63" i="5"/>
  <c r="D129" i="26" l="1"/>
  <c r="D130" i="26" s="1"/>
  <c r="E114" i="26"/>
  <c r="E138" i="26" s="1"/>
  <c r="D94" i="26"/>
  <c r="D96" i="26" s="1"/>
  <c r="D104" i="26" s="1"/>
  <c r="D82" i="26"/>
  <c r="D81" i="26"/>
  <c r="D79" i="26"/>
  <c r="D78" i="26"/>
  <c r="E65" i="26"/>
  <c r="E64" i="26"/>
  <c r="D59" i="26"/>
  <c r="D100" i="26" s="1"/>
  <c r="D46" i="26"/>
  <c r="D45" i="26"/>
  <c r="D47" i="26" s="1"/>
  <c r="D69" i="26" s="1"/>
  <c r="E33" i="26"/>
  <c r="E32" i="26"/>
  <c r="E31" i="26"/>
  <c r="E66" i="26" s="1"/>
  <c r="E71" i="26" s="1"/>
  <c r="D21" i="26"/>
  <c r="D129" i="25"/>
  <c r="D130" i="25" s="1"/>
  <c r="E114" i="25"/>
  <c r="E138" i="25" s="1"/>
  <c r="D100" i="25"/>
  <c r="D94" i="25"/>
  <c r="D96" i="25" s="1"/>
  <c r="D104" i="25" s="1"/>
  <c r="D82" i="25"/>
  <c r="D81" i="25"/>
  <c r="D79" i="25"/>
  <c r="D78" i="25"/>
  <c r="D70" i="25"/>
  <c r="E65" i="25"/>
  <c r="E64" i="25"/>
  <c r="E63" i="25"/>
  <c r="D59" i="25"/>
  <c r="D45" i="25"/>
  <c r="E34" i="25"/>
  <c r="E33" i="25"/>
  <c r="E31" i="25"/>
  <c r="E66" i="25" s="1"/>
  <c r="E71" i="25" s="1"/>
  <c r="D21" i="25"/>
  <c r="D129" i="24"/>
  <c r="D130" i="24" s="1"/>
  <c r="E114" i="24"/>
  <c r="E138" i="24" s="1"/>
  <c r="D94" i="24"/>
  <c r="D96" i="24" s="1"/>
  <c r="D104" i="24" s="1"/>
  <c r="D82" i="24"/>
  <c r="D81" i="24"/>
  <c r="D79" i="24"/>
  <c r="D78" i="24"/>
  <c r="E65" i="24"/>
  <c r="E64" i="24"/>
  <c r="E63" i="24"/>
  <c r="D59" i="24"/>
  <c r="D100" i="24" s="1"/>
  <c r="D46" i="24"/>
  <c r="D45" i="24"/>
  <c r="D47" i="24" s="1"/>
  <c r="D69" i="24" s="1"/>
  <c r="E33" i="24"/>
  <c r="E32" i="24"/>
  <c r="E31" i="24"/>
  <c r="E66" i="24" s="1"/>
  <c r="E71" i="24" s="1"/>
  <c r="D21" i="24"/>
  <c r="F7" i="14"/>
  <c r="F304" i="21"/>
  <c r="F303" i="21"/>
  <c r="F302" i="21"/>
  <c r="F301" i="21"/>
  <c r="F300" i="21"/>
  <c r="F299" i="21"/>
  <c r="F298" i="21"/>
  <c r="F297" i="21"/>
  <c r="F296" i="21"/>
  <c r="F295" i="21"/>
  <c r="F294" i="21"/>
  <c r="F293" i="21"/>
  <c r="F292" i="21"/>
  <c r="F291" i="21"/>
  <c r="F290" i="21"/>
  <c r="F289" i="21"/>
  <c r="F288" i="21"/>
  <c r="F287" i="21"/>
  <c r="F286" i="21"/>
  <c r="F285" i="21"/>
  <c r="F284" i="21"/>
  <c r="F283" i="21"/>
  <c r="F282" i="21"/>
  <c r="F281" i="21"/>
  <c r="F280" i="21"/>
  <c r="F279" i="21"/>
  <c r="F278" i="21"/>
  <c r="F277" i="21"/>
  <c r="F276" i="21"/>
  <c r="F275" i="21"/>
  <c r="F274" i="21"/>
  <c r="F273" i="21"/>
  <c r="F272" i="21"/>
  <c r="F271" i="21"/>
  <c r="F270" i="21"/>
  <c r="F269" i="21"/>
  <c r="F268" i="21"/>
  <c r="F267" i="21"/>
  <c r="F266" i="21"/>
  <c r="F265" i="21"/>
  <c r="F264" i="21"/>
  <c r="F263" i="21"/>
  <c r="F262" i="21"/>
  <c r="F261" i="21"/>
  <c r="F260" i="21"/>
  <c r="F259" i="21"/>
  <c r="F258" i="21"/>
  <c r="F257" i="21"/>
  <c r="F256" i="21"/>
  <c r="F255" i="21"/>
  <c r="F254" i="21"/>
  <c r="F253" i="21"/>
  <c r="F252" i="21"/>
  <c r="F251" i="21"/>
  <c r="F250" i="21"/>
  <c r="F249" i="21"/>
  <c r="F248" i="21"/>
  <c r="F247" i="21"/>
  <c r="F246" i="21"/>
  <c r="F245" i="21"/>
  <c r="F244" i="21"/>
  <c r="F243" i="21"/>
  <c r="F242" i="21"/>
  <c r="F241" i="21"/>
  <c r="F240" i="21"/>
  <c r="F239" i="21"/>
  <c r="F238" i="21"/>
  <c r="F237" i="21"/>
  <c r="F236" i="21"/>
  <c r="F235" i="21"/>
  <c r="F234" i="21"/>
  <c r="F233" i="21"/>
  <c r="F232" i="21"/>
  <c r="F231" i="21"/>
  <c r="F230" i="21"/>
  <c r="F229" i="21"/>
  <c r="F228" i="21"/>
  <c r="F227" i="21"/>
  <c r="F226" i="21"/>
  <c r="F225" i="21"/>
  <c r="F224" i="21"/>
  <c r="F223" i="21"/>
  <c r="F222" i="21"/>
  <c r="F221" i="21"/>
  <c r="F220" i="21"/>
  <c r="F219" i="21"/>
  <c r="F218" i="21"/>
  <c r="F217" i="21"/>
  <c r="F216" i="21"/>
  <c r="F215" i="21"/>
  <c r="F214" i="21"/>
  <c r="F213" i="21"/>
  <c r="F212" i="21"/>
  <c r="F211" i="21"/>
  <c r="F210" i="21"/>
  <c r="F209" i="21"/>
  <c r="F208" i="21"/>
  <c r="F207" i="21"/>
  <c r="F206" i="21"/>
  <c r="F205" i="21"/>
  <c r="F204" i="21"/>
  <c r="F203" i="21"/>
  <c r="F202" i="21"/>
  <c r="F201" i="21"/>
  <c r="F200" i="21"/>
  <c r="F199" i="21"/>
  <c r="F198" i="21"/>
  <c r="F197" i="21"/>
  <c r="F196" i="21"/>
  <c r="F195" i="21"/>
  <c r="F194" i="21"/>
  <c r="F193" i="21"/>
  <c r="F192" i="21"/>
  <c r="F191" i="21"/>
  <c r="F190" i="21"/>
  <c r="F189" i="21"/>
  <c r="F188" i="21"/>
  <c r="F187" i="21"/>
  <c r="F186" i="21"/>
  <c r="F185" i="21"/>
  <c r="F184" i="21"/>
  <c r="F183" i="21"/>
  <c r="F182" i="21"/>
  <c r="F181" i="21"/>
  <c r="F180" i="21"/>
  <c r="F179" i="21"/>
  <c r="F178" i="21"/>
  <c r="F177" i="21"/>
  <c r="F176" i="21"/>
  <c r="F175" i="21"/>
  <c r="F174" i="21"/>
  <c r="F173" i="21"/>
  <c r="F172" i="21"/>
  <c r="F171" i="21"/>
  <c r="F170" i="21"/>
  <c r="F169" i="21"/>
  <c r="F168" i="21"/>
  <c r="F167" i="21"/>
  <c r="F166" i="21"/>
  <c r="F165" i="21"/>
  <c r="F164" i="21"/>
  <c r="F163" i="21"/>
  <c r="F162" i="21"/>
  <c r="F161" i="21"/>
  <c r="F160" i="21"/>
  <c r="F159" i="21"/>
  <c r="F158" i="21"/>
  <c r="F157" i="21"/>
  <c r="F156" i="21"/>
  <c r="F155" i="21"/>
  <c r="F154" i="21"/>
  <c r="F153" i="21"/>
  <c r="F152" i="21"/>
  <c r="F151" i="21"/>
  <c r="F150" i="21"/>
  <c r="F149" i="21"/>
  <c r="F148" i="21"/>
  <c r="F147" i="21"/>
  <c r="F146" i="21"/>
  <c r="F145" i="21"/>
  <c r="F144" i="21"/>
  <c r="F143" i="21"/>
  <c r="F142" i="21"/>
  <c r="F141" i="21"/>
  <c r="F140" i="21"/>
  <c r="F139" i="21"/>
  <c r="F138" i="21"/>
  <c r="F137" i="21"/>
  <c r="F136" i="21"/>
  <c r="F135" i="21"/>
  <c r="F134" i="21"/>
  <c r="F133" i="21"/>
  <c r="F132" i="21"/>
  <c r="F131" i="21"/>
  <c r="F130" i="21"/>
  <c r="F124" i="21"/>
  <c r="F123" i="21"/>
  <c r="F122" i="21"/>
  <c r="F121" i="21"/>
  <c r="F120" i="21"/>
  <c r="F119" i="21"/>
  <c r="F118" i="21"/>
  <c r="F117" i="21"/>
  <c r="F116" i="21"/>
  <c r="F115" i="21"/>
  <c r="F114" i="21"/>
  <c r="F113" i="21"/>
  <c r="F112" i="21"/>
  <c r="F111" i="21"/>
  <c r="F110" i="21"/>
  <c r="F109" i="21"/>
  <c r="F108" i="21"/>
  <c r="F107" i="21"/>
  <c r="F106" i="21"/>
  <c r="F105" i="21"/>
  <c r="F104" i="21"/>
  <c r="F103" i="21"/>
  <c r="F102" i="21"/>
  <c r="F101" i="21"/>
  <c r="F100" i="21"/>
  <c r="F99" i="21"/>
  <c r="F98" i="21"/>
  <c r="F97" i="21"/>
  <c r="F96" i="21"/>
  <c r="F95" i="21"/>
  <c r="F94" i="21"/>
  <c r="F93" i="21"/>
  <c r="F92" i="21"/>
  <c r="F91" i="21"/>
  <c r="F90" i="21"/>
  <c r="F89" i="21"/>
  <c r="F88" i="21"/>
  <c r="F87" i="21"/>
  <c r="F86" i="21"/>
  <c r="F85" i="21"/>
  <c r="F84" i="21"/>
  <c r="F83" i="21"/>
  <c r="F82" i="21"/>
  <c r="F81" i="21"/>
  <c r="F80" i="21"/>
  <c r="F79" i="21"/>
  <c r="F78" i="21"/>
  <c r="F77" i="21"/>
  <c r="F76" i="21"/>
  <c r="F75" i="21"/>
  <c r="F74" i="21"/>
  <c r="F73" i="21"/>
  <c r="F72" i="21"/>
  <c r="F71" i="21"/>
  <c r="F70" i="21"/>
  <c r="F69" i="21"/>
  <c r="F68" i="21"/>
  <c r="F67" i="21"/>
  <c r="F66" i="21"/>
  <c r="F65" i="21"/>
  <c r="F64" i="21"/>
  <c r="F63" i="21"/>
  <c r="F62" i="21"/>
  <c r="F61" i="21"/>
  <c r="F60" i="21"/>
  <c r="F59" i="21"/>
  <c r="F58" i="21"/>
  <c r="F57" i="21"/>
  <c r="F56" i="21"/>
  <c r="F55" i="21"/>
  <c r="F54" i="21"/>
  <c r="F53" i="21"/>
  <c r="F52" i="21"/>
  <c r="F51" i="21"/>
  <c r="F50" i="21"/>
  <c r="F49" i="21"/>
  <c r="F43" i="21"/>
  <c r="F42" i="21"/>
  <c r="F41" i="21"/>
  <c r="F40" i="21"/>
  <c r="F39" i="21"/>
  <c r="F38" i="21"/>
  <c r="F37" i="21"/>
  <c r="F36" i="21"/>
  <c r="F35" i="21"/>
  <c r="F34" i="21"/>
  <c r="F33" i="21"/>
  <c r="F32" i="21"/>
  <c r="F31" i="21"/>
  <c r="F30" i="21"/>
  <c r="F29" i="21"/>
  <c r="F28" i="21"/>
  <c r="F27" i="21"/>
  <c r="F26" i="21"/>
  <c r="F25" i="21"/>
  <c r="F24" i="21"/>
  <c r="F23" i="21"/>
  <c r="F22" i="21"/>
  <c r="F21" i="21"/>
  <c r="F20" i="21"/>
  <c r="F19" i="21"/>
  <c r="F18" i="21"/>
  <c r="F17" i="21"/>
  <c r="F16" i="21"/>
  <c r="F15" i="21"/>
  <c r="F14" i="21"/>
  <c r="F13" i="21"/>
  <c r="F12" i="21"/>
  <c r="F11" i="21"/>
  <c r="F10" i="21"/>
  <c r="F9" i="21"/>
  <c r="F8" i="21"/>
  <c r="F7" i="21"/>
  <c r="F6" i="21"/>
  <c r="F5" i="21"/>
  <c r="F4" i="21"/>
  <c r="F3" i="21"/>
  <c r="E34" i="26" l="1"/>
  <c r="D101" i="26"/>
  <c r="D105" i="26" s="1"/>
  <c r="D106" i="26" s="1"/>
  <c r="D83" i="26"/>
  <c r="D70" i="26"/>
  <c r="E38" i="26"/>
  <c r="E82" i="26" s="1"/>
  <c r="E32" i="25"/>
  <c r="D46" i="25"/>
  <c r="E46" i="25" s="1"/>
  <c r="D83" i="25"/>
  <c r="D101" i="25"/>
  <c r="D105" i="25" s="1"/>
  <c r="D106" i="25" s="1"/>
  <c r="E38" i="25"/>
  <c r="E100" i="25" s="1"/>
  <c r="E34" i="24"/>
  <c r="E82" i="24"/>
  <c r="D101" i="24"/>
  <c r="D105" i="24" s="1"/>
  <c r="D106" i="24"/>
  <c r="D83" i="24"/>
  <c r="D70" i="24"/>
  <c r="E38" i="24"/>
  <c r="E100" i="24" s="1"/>
  <c r="F44" i="21"/>
  <c r="F45" i="21" s="1"/>
  <c r="F125" i="21"/>
  <c r="F126" i="21" s="1"/>
  <c r="F305" i="21"/>
  <c r="F306" i="21" s="1"/>
  <c r="E100" i="26" l="1"/>
  <c r="E79" i="26"/>
  <c r="E93" i="26"/>
  <c r="E89" i="26"/>
  <c r="E80" i="26"/>
  <c r="E57" i="26"/>
  <c r="E53" i="26"/>
  <c r="E95" i="26"/>
  <c r="E92" i="26"/>
  <c r="E88" i="26"/>
  <c r="E77" i="26"/>
  <c r="E56" i="26"/>
  <c r="E52" i="26"/>
  <c r="E134" i="26"/>
  <c r="E99" i="26"/>
  <c r="E101" i="26" s="1"/>
  <c r="E105" i="26" s="1"/>
  <c r="E91" i="26"/>
  <c r="E55" i="26"/>
  <c r="E51" i="26"/>
  <c r="E44" i="26"/>
  <c r="E90" i="26"/>
  <c r="E78" i="26"/>
  <c r="E58" i="26"/>
  <c r="E54" i="26"/>
  <c r="E50" i="26"/>
  <c r="E43" i="26"/>
  <c r="E46" i="26"/>
  <c r="E81" i="26"/>
  <c r="D47" i="25"/>
  <c r="D69" i="25" s="1"/>
  <c r="E93" i="25"/>
  <c r="E89" i="25"/>
  <c r="E80" i="25"/>
  <c r="E57" i="25"/>
  <c r="E53" i="25"/>
  <c r="E95" i="25"/>
  <c r="E92" i="25"/>
  <c r="E88" i="25"/>
  <c r="E79" i="25"/>
  <c r="E77" i="25"/>
  <c r="E56" i="25"/>
  <c r="E52" i="25"/>
  <c r="E134" i="25"/>
  <c r="E99" i="25"/>
  <c r="E101" i="25" s="1"/>
  <c r="E105" i="25" s="1"/>
  <c r="E91" i="25"/>
  <c r="E55" i="25"/>
  <c r="E51" i="25"/>
  <c r="E44" i="25"/>
  <c r="E90" i="25"/>
  <c r="E78" i="25"/>
  <c r="E58" i="25"/>
  <c r="E54" i="25"/>
  <c r="E50" i="25"/>
  <c r="E43" i="25"/>
  <c r="E81" i="25"/>
  <c r="E82" i="25"/>
  <c r="E79" i="24"/>
  <c r="E46" i="24"/>
  <c r="E93" i="24"/>
  <c r="E89" i="24"/>
  <c r="E80" i="24"/>
  <c r="E57" i="24"/>
  <c r="E53" i="24"/>
  <c r="E95" i="24"/>
  <c r="E92" i="24"/>
  <c r="E88" i="24"/>
  <c r="E77" i="24"/>
  <c r="E56" i="24"/>
  <c r="E52" i="24"/>
  <c r="E134" i="24"/>
  <c r="E99" i="24"/>
  <c r="E101" i="24" s="1"/>
  <c r="E105" i="24" s="1"/>
  <c r="E91" i="24"/>
  <c r="E55" i="24"/>
  <c r="E51" i="24"/>
  <c r="E44" i="24"/>
  <c r="E90" i="24"/>
  <c r="E78" i="24"/>
  <c r="E58" i="24"/>
  <c r="E54" i="24"/>
  <c r="E50" i="24"/>
  <c r="E43" i="24"/>
  <c r="E81" i="24"/>
  <c r="F309" i="21"/>
  <c r="F310" i="21" s="1"/>
  <c r="F312" i="21"/>
  <c r="F313" i="21" s="1"/>
  <c r="E94" i="26" l="1"/>
  <c r="E96" i="26" s="1"/>
  <c r="E104" i="26" s="1"/>
  <c r="E106" i="26" s="1"/>
  <c r="E137" i="26" s="1"/>
  <c r="E45" i="26"/>
  <c r="E47" i="26" s="1"/>
  <c r="E69" i="26" s="1"/>
  <c r="E59" i="26"/>
  <c r="E70" i="26" s="1"/>
  <c r="E83" i="26"/>
  <c r="E136" i="26" s="1"/>
  <c r="E45" i="25"/>
  <c r="E47" i="25" s="1"/>
  <c r="E69" i="25" s="1"/>
  <c r="E83" i="25"/>
  <c r="E136" i="25" s="1"/>
  <c r="E59" i="25"/>
  <c r="E70" i="25" s="1"/>
  <c r="E72" i="25" s="1"/>
  <c r="E94" i="25"/>
  <c r="E96" i="25" s="1"/>
  <c r="E104" i="25" s="1"/>
  <c r="E106" i="25" s="1"/>
  <c r="E137" i="25" s="1"/>
  <c r="E94" i="24"/>
  <c r="E96" i="24" s="1"/>
  <c r="E104" i="24" s="1"/>
  <c r="E106" i="24" s="1"/>
  <c r="E137" i="24" s="1"/>
  <c r="E45" i="24"/>
  <c r="E47" i="24" s="1"/>
  <c r="E69" i="24" s="1"/>
  <c r="E59" i="24"/>
  <c r="E70" i="24" s="1"/>
  <c r="E72" i="24" s="1"/>
  <c r="E83" i="24"/>
  <c r="E136" i="24" s="1"/>
  <c r="E7" i="13"/>
  <c r="G7" i="13" s="1"/>
  <c r="F7" i="13"/>
  <c r="D13" i="20"/>
  <c r="D14" i="20"/>
  <c r="D15" i="20"/>
  <c r="D12" i="20"/>
  <c r="G10" i="12"/>
  <c r="G11" i="12"/>
  <c r="F10" i="12"/>
  <c r="F11" i="12"/>
  <c r="E10" i="12"/>
  <c r="E11" i="12"/>
  <c r="F9" i="14"/>
  <c r="F6" i="14"/>
  <c r="F5" i="14"/>
  <c r="F8" i="13"/>
  <c r="F6" i="13"/>
  <c r="E12" i="12"/>
  <c r="G9" i="12"/>
  <c r="G8" i="12"/>
  <c r="F7" i="12"/>
  <c r="G6" i="12"/>
  <c r="G5" i="12"/>
  <c r="E72" i="26" l="1"/>
  <c r="E116" i="26" s="1"/>
  <c r="E135" i="25"/>
  <c r="E139" i="25" s="1"/>
  <c r="E116" i="25"/>
  <c r="E135" i="24"/>
  <c r="E139" i="24" s="1"/>
  <c r="E116" i="24"/>
  <c r="H7" i="13"/>
  <c r="E14" i="20" s="1"/>
  <c r="E5" i="13"/>
  <c r="G5" i="13" s="1"/>
  <c r="F5" i="13"/>
  <c r="H11" i="12"/>
  <c r="H10" i="12"/>
  <c r="E6" i="12"/>
  <c r="F6" i="12"/>
  <c r="F8" i="12"/>
  <c r="E5" i="12"/>
  <c r="G12" i="12"/>
  <c r="E7" i="12"/>
  <c r="F5" i="12"/>
  <c r="F9" i="12"/>
  <c r="E8" i="13"/>
  <c r="E6" i="13"/>
  <c r="G7" i="12"/>
  <c r="G13" i="12" s="1"/>
  <c r="E9" i="12"/>
  <c r="F12" i="12"/>
  <c r="E8" i="12"/>
  <c r="E135" i="26" l="1"/>
  <c r="E139" i="26" s="1"/>
  <c r="E121" i="26"/>
  <c r="E122" i="26" s="1"/>
  <c r="E123" i="26" s="1"/>
  <c r="E124" i="26" s="1"/>
  <c r="E121" i="25"/>
  <c r="E122" i="25" s="1"/>
  <c r="E123" i="25" s="1"/>
  <c r="E124" i="25" s="1"/>
  <c r="E121" i="24"/>
  <c r="E122" i="24" s="1"/>
  <c r="E123" i="24" s="1"/>
  <c r="E124" i="24" s="1"/>
  <c r="G10" i="23"/>
  <c r="H5" i="13"/>
  <c r="E12" i="20" s="1"/>
  <c r="H12" i="12"/>
  <c r="H9" i="12"/>
  <c r="H6" i="12"/>
  <c r="H8" i="12"/>
  <c r="F13" i="12"/>
  <c r="H5" i="12"/>
  <c r="G6" i="13"/>
  <c r="H6" i="13" s="1"/>
  <c r="E13" i="20" s="1"/>
  <c r="G8" i="13"/>
  <c r="H8" i="13" s="1"/>
  <c r="E15" i="20" s="1"/>
  <c r="H7" i="12"/>
  <c r="E13" i="12"/>
  <c r="E127" i="26" l="1"/>
  <c r="E126" i="26"/>
  <c r="E128" i="26"/>
  <c r="E127" i="25"/>
  <c r="E126" i="25"/>
  <c r="E128" i="25"/>
  <c r="E127" i="24"/>
  <c r="E126" i="24"/>
  <c r="E128" i="24"/>
  <c r="H13" i="12"/>
  <c r="E16" i="20"/>
  <c r="H9" i="13"/>
  <c r="D23" i="11"/>
  <c r="D9" i="11" s="1"/>
  <c r="D16" i="11"/>
  <c r="D7" i="11"/>
  <c r="D23" i="10"/>
  <c r="D11" i="10" s="1"/>
  <c r="H10" i="13" s="1"/>
  <c r="D16" i="10"/>
  <c r="D7" i="10" s="1"/>
  <c r="E64" i="5"/>
  <c r="E129" i="26" l="1"/>
  <c r="E130" i="26" s="1"/>
  <c r="E140" i="26" s="1"/>
  <c r="E141" i="26" s="1"/>
  <c r="E5" i="20" s="1"/>
  <c r="E129" i="25"/>
  <c r="E130" i="25" s="1"/>
  <c r="E140" i="25" s="1"/>
  <c r="E141" i="25" s="1"/>
  <c r="E6" i="20" s="1"/>
  <c r="E129" i="24"/>
  <c r="E130" i="24" s="1"/>
  <c r="E140" i="24" s="1"/>
  <c r="E141" i="24" s="1"/>
  <c r="E4" i="20" s="1"/>
  <c r="D11" i="11"/>
  <c r="H14" i="12" s="1"/>
  <c r="H15" i="12" s="1"/>
  <c r="D9" i="10"/>
  <c r="H11" i="13"/>
  <c r="H12" i="13" s="1"/>
  <c r="F10" i="23"/>
  <c r="H10" i="23" s="1"/>
  <c r="E17" i="20"/>
  <c r="F11" i="14" l="1"/>
  <c r="H16" i="12"/>
  <c r="G9" i="23"/>
  <c r="F9" i="23" s="1"/>
  <c r="H9" i="23" s="1"/>
  <c r="D129" i="5" l="1"/>
  <c r="E114" i="5"/>
  <c r="E138" i="5" s="1"/>
  <c r="D94" i="5"/>
  <c r="D82" i="5"/>
  <c r="D79" i="5"/>
  <c r="D78" i="5"/>
  <c r="E65" i="5"/>
  <c r="D59" i="5"/>
  <c r="D81" i="5" s="1"/>
  <c r="D45" i="5"/>
  <c r="E33" i="5"/>
  <c r="E31" i="5"/>
  <c r="D21" i="5"/>
  <c r="E66" i="5" l="1"/>
  <c r="E71" i="5" s="1"/>
  <c r="D46" i="5"/>
  <c r="D130" i="5"/>
  <c r="E32" i="5"/>
  <c r="E34" i="5"/>
  <c r="D100" i="5"/>
  <c r="D83" i="5"/>
  <c r="D70" i="5"/>
  <c r="E38" i="5" l="1"/>
  <c r="E43" i="5" s="1"/>
  <c r="D96" i="5"/>
  <c r="D104" i="5" s="1"/>
  <c r="D47" i="5"/>
  <c r="D69" i="5" s="1"/>
  <c r="E50" i="5"/>
  <c r="D101" i="5"/>
  <c r="D105" i="5" s="1"/>
  <c r="D106" i="5" l="1"/>
  <c r="E92" i="5"/>
  <c r="E54" i="5"/>
  <c r="E82" i="5"/>
  <c r="E46" i="5"/>
  <c r="E58" i="5"/>
  <c r="E99" i="5"/>
  <c r="E44" i="5"/>
  <c r="E45" i="5" s="1"/>
  <c r="E81" i="5"/>
  <c r="E93" i="5"/>
  <c r="E80" i="5"/>
  <c r="E95" i="5"/>
  <c r="E100" i="5"/>
  <c r="E134" i="5"/>
  <c r="E55" i="5"/>
  <c r="E88" i="5"/>
  <c r="E53" i="5"/>
  <c r="E91" i="5"/>
  <c r="E79" i="5"/>
  <c r="E77" i="5"/>
  <c r="E78" i="5"/>
  <c r="E52" i="5"/>
  <c r="E90" i="5"/>
  <c r="E56" i="5"/>
  <c r="E57" i="5"/>
  <c r="E51" i="5"/>
  <c r="E89" i="5"/>
  <c r="E101" i="5" l="1"/>
  <c r="E105" i="5" s="1"/>
  <c r="E47" i="5"/>
  <c r="E69" i="5" s="1"/>
  <c r="E83" i="5"/>
  <c r="E136" i="5" s="1"/>
  <c r="E59" i="5"/>
  <c r="E70" i="5" s="1"/>
  <c r="E94" i="5"/>
  <c r="E96" i="5" s="1"/>
  <c r="E104" i="5" s="1"/>
  <c r="E106" i="5" s="1"/>
  <c r="E137" i="5" s="1"/>
  <c r="E72" i="5" l="1"/>
  <c r="E135" i="5" s="1"/>
  <c r="E139" i="5" s="1"/>
  <c r="F4" i="20"/>
  <c r="E116" i="5" l="1"/>
  <c r="E121" i="5" s="1"/>
  <c r="E122" i="5" s="1"/>
  <c r="E123" i="5" s="1"/>
  <c r="E124" i="5" s="1"/>
  <c r="E126" i="5" s="1"/>
  <c r="F6" i="20"/>
  <c r="F5" i="20"/>
  <c r="E127" i="5" l="1"/>
  <c r="E128" i="5"/>
  <c r="E129" i="5" l="1"/>
  <c r="E130" i="5" s="1"/>
  <c r="E140" i="5" s="1"/>
  <c r="E141" i="5" s="1"/>
  <c r="E3" i="20" s="1"/>
  <c r="F3" i="20" s="1"/>
  <c r="F7" i="20" s="1"/>
  <c r="F8" i="20" s="1"/>
  <c r="G8" i="23" s="1"/>
  <c r="F8" i="23" l="1"/>
  <c r="H8" i="23" l="1"/>
  <c r="F10" i="14" l="1"/>
  <c r="F12" i="14"/>
  <c r="G11" i="23" s="1"/>
  <c r="F11" i="23" s="1"/>
  <c r="H11" i="23" l="1"/>
  <c r="H12" i="23" s="1"/>
  <c r="F12" i="23"/>
  <c r="G12" i="23"/>
</calcChain>
</file>

<file path=xl/sharedStrings.xml><?xml version="1.0" encoding="utf-8"?>
<sst xmlns="http://schemas.openxmlformats.org/spreadsheetml/2006/main" count="1979" uniqueCount="845">
  <si>
    <t>PLANILHA DE CUSTOS E FORMAÇÃO DE PREÇOS</t>
  </si>
  <si>
    <t xml:space="preserve">Nº Processo </t>
  </si>
  <si>
    <t xml:space="preserve">Licitação </t>
  </si>
  <si>
    <t>Discriminação dos Serviços (dados referentes à contratação)</t>
  </si>
  <si>
    <t>Mecânico de Refrigeração</t>
  </si>
  <si>
    <t xml:space="preserve">A </t>
  </si>
  <si>
    <t>Data de apresentação da proposta (dia/mês/ano)</t>
  </si>
  <si>
    <t>B</t>
  </si>
  <si>
    <t>Município/UF</t>
  </si>
  <si>
    <t>C</t>
  </si>
  <si>
    <t>Ano Acordo, Convenção ou Sentença Normativa em Dissídio Coletivo</t>
  </si>
  <si>
    <t>D</t>
  </si>
  <si>
    <t>Tipo de serviço</t>
  </si>
  <si>
    <t>Continuado</t>
  </si>
  <si>
    <t>E</t>
  </si>
  <si>
    <t>Unidade de medida</t>
  </si>
  <si>
    <t>HOMEM-MÊS</t>
  </si>
  <si>
    <t>F</t>
  </si>
  <si>
    <t>Quantidade (total) a contratar (em função da unidade de medida)</t>
  </si>
  <si>
    <t>G</t>
  </si>
  <si>
    <t>Nº de meses de execução contratual</t>
  </si>
  <si>
    <t>Mão-de-obra</t>
  </si>
  <si>
    <t>Módulo de Mão-de-obra vinculada à execução contratual Unidade de medida - tipos e quantidades</t>
  </si>
  <si>
    <t>Tipo de serviço (mesmo serviço com características distintas)</t>
  </si>
  <si>
    <t>Quantidade</t>
  </si>
  <si>
    <t>Dados complementares para composição dos custos referente à mão-de-obra</t>
  </si>
  <si>
    <t>Categoria profissional (vinculada à execução contratual)</t>
  </si>
  <si>
    <t>Data base da categoria (dia/mês/ano)</t>
  </si>
  <si>
    <t>MÓDULO 1: COMPOSIÇÃO DA REMUNERAÇÃO</t>
  </si>
  <si>
    <t>Composição da remuneração</t>
  </si>
  <si>
    <t>Valor (R$)</t>
  </si>
  <si>
    <t>A</t>
  </si>
  <si>
    <t>Salário Base (Quantidade horas mensais)</t>
  </si>
  <si>
    <t>Adicional de periculosidade</t>
  </si>
  <si>
    <t>Adicional de insalubridade</t>
  </si>
  <si>
    <t>Adicional noturno</t>
  </si>
  <si>
    <t>H</t>
  </si>
  <si>
    <t>Total da Remuneração</t>
  </si>
  <si>
    <t>Benefícios Mensais e Diários</t>
  </si>
  <si>
    <t>Valor unitário</t>
  </si>
  <si>
    <t>Lucro</t>
  </si>
  <si>
    <t>Insumos Diversos</t>
  </si>
  <si>
    <t>Total de Insumos Diversos</t>
  </si>
  <si>
    <t>4.1</t>
  </si>
  <si>
    <t>%</t>
  </si>
  <si>
    <t>INSS</t>
  </si>
  <si>
    <t>INCRA</t>
  </si>
  <si>
    <t>FGTS</t>
  </si>
  <si>
    <t>SEBRAE</t>
  </si>
  <si>
    <t>Total</t>
  </si>
  <si>
    <t>4.2</t>
  </si>
  <si>
    <t>Subtotal</t>
  </si>
  <si>
    <t>4.3</t>
  </si>
  <si>
    <t>Afastamento Maternidade</t>
  </si>
  <si>
    <t>4.4</t>
  </si>
  <si>
    <t>Férias</t>
  </si>
  <si>
    <t>Ausência por acidente de trabalho</t>
  </si>
  <si>
    <t>Custos Indiretos</t>
  </si>
  <si>
    <t>Tributos</t>
  </si>
  <si>
    <t>PIS</t>
  </si>
  <si>
    <t>COFINS</t>
  </si>
  <si>
    <t>ISS</t>
  </si>
  <si>
    <t xml:space="preserve">Mão de obra vinculada à execução contratual </t>
  </si>
  <si>
    <t>Módulo 1 - Composição da Remuneração</t>
  </si>
  <si>
    <t>Florianópolis - Santa Catarina</t>
  </si>
  <si>
    <t>Salário Normativo da Categoria Profissional</t>
  </si>
  <si>
    <t>Classificação Brasileira de Ocupações</t>
  </si>
  <si>
    <t>Adicional de hora Extra no Feriado Trabalhado</t>
  </si>
  <si>
    <t>Adicional Hora Noturna Reduzida</t>
  </si>
  <si>
    <t>MÓDULO 2: ENCARGOS E BENEFÍCIOS ANUAIS, MENSAIS E DIÁRIOS</t>
  </si>
  <si>
    <t xml:space="preserve">2.1 </t>
  </si>
  <si>
    <t>13º (décimo terceiro) Salário, Férias e Adicional de Férias</t>
  </si>
  <si>
    <t>13º (décimo terceiro) Salário</t>
  </si>
  <si>
    <t>Férias e Adicional de Férias</t>
  </si>
  <si>
    <t>2.1</t>
  </si>
  <si>
    <t>2.2</t>
  </si>
  <si>
    <t>GPS, FGTS e outras contribuições</t>
  </si>
  <si>
    <t>Incidência do Submódulo 2.2 sobre 13° salário, férias e adicional de férias</t>
  </si>
  <si>
    <t>Salário Educação</t>
  </si>
  <si>
    <t>SAT</t>
  </si>
  <si>
    <t>SESC ou SESI</t>
  </si>
  <si>
    <t>SENAI - SENAC</t>
  </si>
  <si>
    <t xml:space="preserve">2.3 </t>
  </si>
  <si>
    <t>Transporte</t>
  </si>
  <si>
    <t>Auxílio-Refeição/Alimentação</t>
  </si>
  <si>
    <t>Assistência Médica e Familiar</t>
  </si>
  <si>
    <t>Outros (especificar)</t>
  </si>
  <si>
    <t>2.3</t>
  </si>
  <si>
    <t>Quadro-Resumo - Módulo 2 - 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</si>
  <si>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</si>
  <si>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</si>
  <si>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</si>
  <si>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</si>
  <si>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</si>
  <si>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</si>
  <si>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</si>
  <si>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PrévioTrabalhado</t>
  </si>
  <si>
    <t>MÓDULO 4 - CUSTO DE REPOSIÇÃO DO PROFISSIONAL AUSENTE</t>
  </si>
  <si>
    <t>Ausências Legais</t>
  </si>
  <si>
    <t>Licença-Paternidade</t>
  </si>
  <si>
    <t>Incidência do submódulo 2.2 sobre ausências legais</t>
  </si>
  <si>
    <t>Intrajornada</t>
  </si>
  <si>
    <t>Intervalo para repouso ou alimentação</t>
  </si>
  <si>
    <t>Incidência do submódulo 2.2 sobre intrajornada</t>
  </si>
  <si>
    <t>Quadro-Resumo - Módulo 4 - Custo de Reposição do Profissional Ausente</t>
  </si>
  <si>
    <t>MÓDULO 5 - INSUMOS DIVERSOS</t>
  </si>
  <si>
    <t>Materiais</t>
  </si>
  <si>
    <t>Total de Custo de Reposição do Profissional Ausente</t>
  </si>
  <si>
    <t>Total de Provisão para Rescisão</t>
  </si>
  <si>
    <t>Total de Encargos e Benefícios</t>
  </si>
  <si>
    <t>MÓDULO 6 - CUSTOS DIRETOS, TRIBUTOS E LUCRO</t>
  </si>
  <si>
    <t>Custos Indiretos, Tributos e Lucro</t>
  </si>
  <si>
    <t>TOTAL PARCIAL: MÓDULO 1 + 2 + 3 + 4+ 5</t>
  </si>
  <si>
    <t>Total de Tributos</t>
  </si>
  <si>
    <t>Total de Custos Indiretos, Tributos e Lucro</t>
  </si>
  <si>
    <t>QUADRO-RESUMO DO CUSTO MENSAL POR EMPREGADO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</si>
  <si>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</si>
  <si>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</si>
  <si>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</si>
  <si>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</si>
  <si>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Subtotal (A + B +C+ D+E)</t>
  </si>
  <si>
    <t>Módulo 6 – Custos Indiretos, Tributos e Lucro</t>
  </si>
  <si>
    <t xml:space="preserve">F </t>
  </si>
  <si>
    <t>Valor Total Mensal por Empregado</t>
  </si>
  <si>
    <t>I</t>
  </si>
  <si>
    <t>SECONCI</t>
  </si>
  <si>
    <t>SINAPI -  37370 -0,01</t>
  </si>
  <si>
    <t>MECÂNICO DE REFRIGERAÇÃO (44 horas semanais)</t>
  </si>
  <si>
    <t>Supervisão Técnica</t>
  </si>
  <si>
    <t>Uniformes e EPI</t>
  </si>
  <si>
    <t>BONIFICAÇÃO E DESPESAS INDIRETAS - BDI</t>
  </si>
  <si>
    <t>GERAL</t>
  </si>
  <si>
    <t>ITEM</t>
  </si>
  <si>
    <t>DISCRIMINAÇÃO</t>
  </si>
  <si>
    <t>TAXA  (%)</t>
  </si>
  <si>
    <t>ADMINISTRAÇÃO CENTRAL</t>
  </si>
  <si>
    <t>SEGUROS, RISCOS E GARANTIAS</t>
  </si>
  <si>
    <t>DESPESAS FINANCEIRAS</t>
  </si>
  <si>
    <t>TRIBUTOS</t>
  </si>
  <si>
    <t>LUCRO</t>
  </si>
  <si>
    <t>BDI ADOTADO</t>
  </si>
  <si>
    <t>DETALHAMENTO</t>
  </si>
  <si>
    <t>SEGUROS, RISCOS E GARANTIAS CONSIDERADOS</t>
  </si>
  <si>
    <t>Seguros + Garantias</t>
  </si>
  <si>
    <t>Riscos</t>
  </si>
  <si>
    <t>TOTAL</t>
  </si>
  <si>
    <t>TRIBUTOS CONSIDERADOS</t>
  </si>
  <si>
    <t>CPRB (*1)</t>
  </si>
  <si>
    <t>CÁLCULO DO BDI (*2)</t>
  </si>
  <si>
    <r>
      <t xml:space="preserve">      </t>
    </r>
    <r>
      <rPr>
        <b/>
        <sz val="10"/>
        <rFont val="Times New Roman"/>
        <family val="1"/>
      </rPr>
      <t>BDI</t>
    </r>
    <r>
      <rPr>
        <sz val="10"/>
        <rFont val="Times New Roman"/>
        <family val="1"/>
      </rPr>
      <t xml:space="preserve"> = </t>
    </r>
    <r>
      <rPr>
        <u/>
        <sz val="10"/>
        <rFont val="Times New Roman"/>
        <family val="1"/>
      </rPr>
      <t>(1+(</t>
    </r>
    <r>
      <rPr>
        <b/>
        <u/>
        <sz val="10"/>
        <rFont val="Times New Roman"/>
        <family val="1"/>
      </rPr>
      <t>AC</t>
    </r>
    <r>
      <rPr>
        <u/>
        <sz val="10"/>
        <rFont val="Times New Roman"/>
        <family val="1"/>
      </rPr>
      <t>+</t>
    </r>
    <r>
      <rPr>
        <b/>
        <u/>
        <sz val="10"/>
        <rFont val="Times New Roman"/>
        <family val="1"/>
      </rPr>
      <t>R</t>
    </r>
    <r>
      <rPr>
        <u/>
        <sz val="10"/>
        <rFont val="Times New Roman"/>
        <family val="1"/>
      </rPr>
      <t>+</t>
    </r>
    <r>
      <rPr>
        <b/>
        <u/>
        <sz val="10"/>
        <rFont val="Times New Roman"/>
        <family val="1"/>
      </rPr>
      <t>S</t>
    </r>
    <r>
      <rPr>
        <u/>
        <sz val="10"/>
        <rFont val="Times New Roman"/>
        <family val="1"/>
      </rPr>
      <t>+</t>
    </r>
    <r>
      <rPr>
        <b/>
        <u/>
        <sz val="10"/>
        <rFont val="Times New Roman"/>
        <family val="1"/>
      </rPr>
      <t>G</t>
    </r>
    <r>
      <rPr>
        <u/>
        <sz val="10"/>
        <rFont val="Times New Roman"/>
        <family val="1"/>
      </rPr>
      <t>))(1+</t>
    </r>
    <r>
      <rPr>
        <b/>
        <u/>
        <sz val="10"/>
        <rFont val="Times New Roman"/>
        <family val="1"/>
      </rPr>
      <t>DF</t>
    </r>
    <r>
      <rPr>
        <u/>
        <sz val="10"/>
        <rFont val="Times New Roman"/>
        <family val="1"/>
      </rPr>
      <t>)(1+</t>
    </r>
    <r>
      <rPr>
        <b/>
        <u/>
        <sz val="10"/>
        <rFont val="Times New Roman"/>
        <family val="1"/>
      </rPr>
      <t>L</t>
    </r>
    <r>
      <rPr>
        <u/>
        <sz val="10"/>
        <rFont val="Times New Roman"/>
        <family val="1"/>
      </rPr>
      <t xml:space="preserve">)  </t>
    </r>
    <r>
      <rPr>
        <sz val="10"/>
        <rFont val="Times New Roman"/>
        <family val="1"/>
      </rPr>
      <t xml:space="preserve"> - 1, onde:</t>
    </r>
  </si>
  <si>
    <r>
      <t>(1-</t>
    </r>
    <r>
      <rPr>
        <b/>
        <sz val="10"/>
        <rFont val="Times New Roman"/>
        <family val="1"/>
      </rPr>
      <t>T</t>
    </r>
    <r>
      <rPr>
        <sz val="10"/>
        <rFont val="Times New Roman"/>
        <family val="1"/>
      </rPr>
      <t>)</t>
    </r>
  </si>
  <si>
    <r>
      <rPr>
        <b/>
        <sz val="10"/>
        <rFont val="Times New Roman"/>
        <family val="1"/>
      </rPr>
      <t>AC</t>
    </r>
    <r>
      <rPr>
        <sz val="10"/>
        <rFont val="Times New Roman"/>
        <family val="1"/>
      </rPr>
      <t xml:space="preserve"> = Taxa representativa das despesas de rateio da Administração Central</t>
    </r>
  </si>
  <si>
    <r>
      <rPr>
        <b/>
        <sz val="10"/>
        <rFont val="Times New Roman"/>
        <family val="1"/>
      </rPr>
      <t>R</t>
    </r>
    <r>
      <rPr>
        <sz val="10"/>
        <rFont val="Times New Roman"/>
        <family val="1"/>
      </rPr>
      <t xml:space="preserve"> = Taxa representativa de Riscos</t>
    </r>
  </si>
  <si>
    <r>
      <rPr>
        <b/>
        <sz val="10"/>
        <rFont val="Times New Roman"/>
        <family val="1"/>
      </rPr>
      <t>S</t>
    </r>
    <r>
      <rPr>
        <sz val="10"/>
        <rFont val="Times New Roman"/>
        <family val="1"/>
      </rPr>
      <t xml:space="preserve"> = Taxa representativa de Seguros</t>
    </r>
  </si>
  <si>
    <r>
      <rPr>
        <b/>
        <sz val="10"/>
        <rFont val="Times New Roman"/>
        <family val="1"/>
      </rPr>
      <t>G</t>
    </r>
    <r>
      <rPr>
        <sz val="10"/>
        <rFont val="Times New Roman"/>
        <family val="1"/>
      </rPr>
      <t xml:space="preserve"> = Taxa representativa de Garantias</t>
    </r>
  </si>
  <si>
    <r>
      <rPr>
        <b/>
        <sz val="10"/>
        <rFont val="Times New Roman"/>
        <family val="1"/>
      </rPr>
      <t>DF</t>
    </r>
    <r>
      <rPr>
        <sz val="10"/>
        <rFont val="Times New Roman"/>
        <family val="1"/>
      </rPr>
      <t xml:space="preserve"> = Taxa representativa de Despesas Financeiras</t>
    </r>
  </si>
  <si>
    <r>
      <rPr>
        <b/>
        <sz val="10"/>
        <rFont val="Times New Roman"/>
        <family val="1"/>
      </rPr>
      <t>L</t>
    </r>
    <r>
      <rPr>
        <sz val="10"/>
        <rFont val="Times New Roman"/>
        <family val="1"/>
      </rPr>
      <t xml:space="preserve"> = Taxa representativa do Lucro/Remuneração</t>
    </r>
  </si>
  <si>
    <r>
      <rPr>
        <b/>
        <sz val="10"/>
        <rFont val="Times New Roman"/>
        <family val="1"/>
      </rPr>
      <t>T</t>
    </r>
    <r>
      <rPr>
        <sz val="10"/>
        <rFont val="Times New Roman"/>
        <family val="1"/>
      </rPr>
      <t xml:space="preserve"> = Taxa representativa da Incidência de Tributos</t>
    </r>
  </si>
  <si>
    <t>Eletrotécnico</t>
  </si>
  <si>
    <t>ANEXO IV - SERVIÇOS EVENTUAIS</t>
  </si>
  <si>
    <t>ESTIMATIVA ANUAL</t>
  </si>
  <si>
    <t>5 - Categorias Profissionais e carga horária</t>
  </si>
  <si>
    <t>Und.</t>
  </si>
  <si>
    <t>Valor unitário da hora</t>
  </si>
  <si>
    <t xml:space="preserve">Quantidade de horas estimadas </t>
  </si>
  <si>
    <t>Valor Mensal hora com Horário Normal</t>
  </si>
  <si>
    <t>Valor Mensal da hora com adicional de 50%</t>
  </si>
  <si>
    <t>Valor Mensal da hora com adicional de 100%</t>
  </si>
  <si>
    <t>Subtotal (R$)</t>
  </si>
  <si>
    <t>hora</t>
  </si>
  <si>
    <t>VALOR ANUAL ESTIMADO DE SERVIÇOS EVENTUAIS</t>
  </si>
  <si>
    <t>BDI DIFERENCIADO</t>
  </si>
  <si>
    <t>VALOR TOTAL ANUAL C/BDI DIFERENCIADO</t>
  </si>
  <si>
    <t>ANEXO III - HORAS EXTRAS</t>
  </si>
  <si>
    <t>ESTIMATIVA MENSAL</t>
  </si>
  <si>
    <t>Unidade</t>
  </si>
  <si>
    <t>Valor Unitário da Hora</t>
  </si>
  <si>
    <t>Valor Mensal Horário Normal</t>
  </si>
  <si>
    <t>Mês</t>
  </si>
  <si>
    <t>VALOR MENSAL ESTIMADO DE HORAS EXTRAS</t>
  </si>
  <si>
    <t>ANEXO VI - SERVIÇOS ESPECIALIZADOS</t>
  </si>
  <si>
    <t>ESTIMATIVA MENSAL/ANUAL</t>
  </si>
  <si>
    <t>SERVIÇOS CONTÍNUOS</t>
  </si>
  <si>
    <t>Qtde.</t>
  </si>
  <si>
    <t>Valor Unitário</t>
  </si>
  <si>
    <t>1.1</t>
  </si>
  <si>
    <t xml:space="preserve">Análise e tratamento físico químico da água condensada (bacia das torres) e Água Gelada (Chiller) </t>
  </si>
  <si>
    <t>Mensal</t>
  </si>
  <si>
    <t>1.2</t>
  </si>
  <si>
    <t>Manutenção do Fabricante ou empresa credenciada pelo fabricante dos chillers (CARRIER 30XW)</t>
  </si>
  <si>
    <t>SERVIÇOS SOB DEMANDA</t>
  </si>
  <si>
    <t xml:space="preserve">Análise biológica, química e física das condições do ar interior dos ambientes climatizados (Análise da Qualidade do Ar) </t>
  </si>
  <si>
    <t>VALOR ANUAL ESTIMADO DE SERVIÇOS ESPECIALIZADOS</t>
  </si>
  <si>
    <t>Gateway ModBus CCN - Modelo GW1000C</t>
  </si>
  <si>
    <t>Controlador Zone Controller 33ZCFANCOIL</t>
  </si>
  <si>
    <t>Controlador CLP Universal - 33UNIVCTRL</t>
  </si>
  <si>
    <t>Controlador CLP Fancoil 14 I/O - I-VU® OPN-APP</t>
  </si>
  <si>
    <t>Módulo Repetidor de Sinais Mercato MR485</t>
  </si>
  <si>
    <t>Chave de fluxo - eletromecânica - tipo palheta extensível - Modelo AT2011</t>
  </si>
  <si>
    <t>Sensor de temperatura de imersão com haste curva tipo II s/ poço - DWYER TE-IBG-B0444-14</t>
  </si>
  <si>
    <t>Sensor de temperatura de duto com haste curva tipo II - com caixa - DWYER TE-DFG-B044-00</t>
  </si>
  <si>
    <t>Termostato Proporcional Lig/Des 3v Digital</t>
  </si>
  <si>
    <t>Kit de reparo interno completo para Válvula de 03 vias, modelo MB-1602, rotativa, diâmetro de 1.1/2" Ref. Cibracon</t>
  </si>
  <si>
    <t>Kit de reparo interno completo para Válvula de 03 vias, modelo MB-1552, rotativa, diâmetro de 1.1/4" Ref. Cibracon</t>
  </si>
  <si>
    <t>Válvula Esfera 03 Vias 2” Proporcional 24v</t>
  </si>
  <si>
    <t>Válvula Esfera 03 Vias 1.1/2” Proporcional 24v</t>
  </si>
  <si>
    <t>Válvula Esfera 03 Vias 1.1/4” Proporcional 24v</t>
  </si>
  <si>
    <t>Válvula Esfera 03 Vias 1” Proporcional 24v</t>
  </si>
  <si>
    <t>FILTRO G3/G4 531 X 477 X 25 MM</t>
  </si>
  <si>
    <t>FILTRO G3/G4 439 X 655 X 25 MM</t>
  </si>
  <si>
    <t>FILTRO G3/G4 472 X 477 X 25 MM</t>
  </si>
  <si>
    <t>FILTRO G3/G4 572 X 477 X 25 MM</t>
  </si>
  <si>
    <t>FILTRO G3/G4 462 X 477 X 25 MM</t>
  </si>
  <si>
    <t>FILTRO G3/G4 529 X 477 X 25 MM</t>
  </si>
  <si>
    <t>FILTRO G3/G4 504 X 665 X 25 MM</t>
  </si>
  <si>
    <t>PRESSOSTATO DE ALTA 30XW STD - 203 PSIG</t>
  </si>
  <si>
    <t>BOBINA DA SOLENOIDE 24V - COMPR. 06T/06N</t>
  </si>
  <si>
    <t>VALVULA NIVEL DE ÓLEO</t>
  </si>
  <si>
    <t>SINOTICO TOUCH SCREEN</t>
  </si>
  <si>
    <t>CHAVE DE FLUXO DE AGUA ELET.</t>
  </si>
  <si>
    <t>PRESSOSTATO DIFERENCIAL AGUA</t>
  </si>
  <si>
    <t>FILTRO SECADOR SMICRONS CHILLER 30XA</t>
  </si>
  <si>
    <t>TRANSD DE BAIXA PRESSAO -0,55A  21BAR</t>
  </si>
  <si>
    <t>TRANSD DE BAIXA PRESSAO -0,55A  9.3BAR</t>
  </si>
  <si>
    <t>CABO/CONECTOR DO SENSOR NACIONAL</t>
  </si>
  <si>
    <t>CONECTOR TRANSDUTOR DE PRESSAO</t>
  </si>
  <si>
    <t>PLACA CPM MODULO DE PROTECAO COMPRESSOR</t>
  </si>
  <si>
    <t>PLACA ELETRÔNICA EXV RECARREGÁVEL</t>
  </si>
  <si>
    <t>PLACA ELETRÔNICA</t>
  </si>
  <si>
    <t>SENSOR TEMPERATURA 30RB 10M</t>
  </si>
  <si>
    <t>Grelha de Insuflamento 40x40</t>
  </si>
  <si>
    <t>Grelha de Insuflamento 38x38</t>
  </si>
  <si>
    <t>Lâmina para Serra</t>
  </si>
  <si>
    <t>Kg</t>
  </si>
  <si>
    <t>Vaselina Sólida 3kg</t>
  </si>
  <si>
    <t>L</t>
  </si>
  <si>
    <t>Detergente limpa metal tipo Thilex, Solupan, Metasil ou similar</t>
  </si>
  <si>
    <t>Estopa</t>
  </si>
  <si>
    <t>pç</t>
  </si>
  <si>
    <t>rl</t>
  </si>
  <si>
    <t>Parafuso sextavado rosca parcial 5/16" x 3"</t>
  </si>
  <si>
    <t>Óleo lubrificante SAE 90</t>
  </si>
  <si>
    <t>Óleo lubrificante para Compressor AW 150</t>
  </si>
  <si>
    <t>m²</t>
  </si>
  <si>
    <t>m</t>
  </si>
  <si>
    <t>Manta de borracha 3,2mm X 1m</t>
  </si>
  <si>
    <t>Bucha nylon S-6 com parafuso aço zinc cab chata rosca soberba 4,2 x 45 mm</t>
  </si>
  <si>
    <t>cento</t>
  </si>
  <si>
    <t>Parafuso cabeça sextavada Ø 3/8" x 1.1/4"</t>
  </si>
  <si>
    <t>Parafuso cabeça sextavada Ø 1/4" x 4"</t>
  </si>
  <si>
    <t>Parafuso cabeça sextavada Ø 1/2" x 4"</t>
  </si>
  <si>
    <t>Parafuso parabolt Ø 5/16”x 2”</t>
  </si>
  <si>
    <t>Parafuso parabolt Ø 1/4” x 1.3/4”</t>
  </si>
  <si>
    <t>Rebite de Repuxo 4,0 x 16,0mm</t>
  </si>
  <si>
    <t>Rebite de Repuxo 4,8 x 12,7mm</t>
  </si>
  <si>
    <t>Rebite de Repuxo 3,2 x 6,0mm</t>
  </si>
  <si>
    <t>Barra roscada Ø 1/2”com 1 metro - galvanizada</t>
  </si>
  <si>
    <t>Arruela lisa Ø 5/16”</t>
  </si>
  <si>
    <t>Arruela lisa Ø 3/8”</t>
  </si>
  <si>
    <t>Arruela lisa Ø 1/4”</t>
  </si>
  <si>
    <t>Tubo esponjoso 19mm para revest. de tubo de cobre 3/8", tipo armaflex</t>
  </si>
  <si>
    <t>Tubo esponjoso 19mm para revest. de tubo de cobre 5/8", tipo armaflex</t>
  </si>
  <si>
    <t>Termômetro Capela Reto Conexão 1/2 BSP  Escala -10 A 50GR</t>
  </si>
  <si>
    <t>Gás R410A - 11,34kg</t>
  </si>
  <si>
    <t>m³</t>
  </si>
  <si>
    <t>Nitrogênio</t>
  </si>
  <si>
    <t>Gás R141-B - 13,6kg</t>
  </si>
  <si>
    <t>Gás R134a - 13,6kg</t>
  </si>
  <si>
    <t>Gás R22 - 13,6kg</t>
  </si>
  <si>
    <t>Proteção Mecânica do isolamento, em alumínio liso espessura 0,5mm</t>
  </si>
  <si>
    <t>Filtro Y de 1.1/2" metal</t>
  </si>
  <si>
    <t>Correia B-67</t>
  </si>
  <si>
    <t>Correia B-66</t>
  </si>
  <si>
    <t>Correia B-64</t>
  </si>
  <si>
    <t>Correia B-54</t>
  </si>
  <si>
    <t>Correia B-53</t>
  </si>
  <si>
    <t>Correia B-52</t>
  </si>
  <si>
    <t>Correia B-49</t>
  </si>
  <si>
    <t>Correia B-42</t>
  </si>
  <si>
    <t>Correia B-41</t>
  </si>
  <si>
    <t>Correia B-40</t>
  </si>
  <si>
    <t>Correia A-88</t>
  </si>
  <si>
    <t>Correia A-37</t>
  </si>
  <si>
    <t>Correia A-32</t>
  </si>
  <si>
    <t>Correia A-27</t>
  </si>
  <si>
    <t>Capacitor 45mF</t>
  </si>
  <si>
    <t>Capacitor 40mF</t>
  </si>
  <si>
    <t>Capacitor 35mF</t>
  </si>
  <si>
    <t>Capacitor 30mF</t>
  </si>
  <si>
    <t>Capacitor 25mF</t>
  </si>
  <si>
    <t>Capacitor 20mF</t>
  </si>
  <si>
    <t>Capacitor 5mF</t>
  </si>
  <si>
    <t>Capacitor 3mF</t>
  </si>
  <si>
    <t>Capacitor 2mF</t>
  </si>
  <si>
    <t>Compressor para split 48.000 Btu's</t>
  </si>
  <si>
    <t>Compressor para split 36.000 Btu's</t>
  </si>
  <si>
    <t>Compressor para split 22.000 Btu's</t>
  </si>
  <si>
    <t>Compressor para split 18.000 Btu's</t>
  </si>
  <si>
    <t>Compressor para split 12.000 Btu's</t>
  </si>
  <si>
    <t>1.8</t>
  </si>
  <si>
    <t>1.7</t>
  </si>
  <si>
    <t>1.6</t>
  </si>
  <si>
    <t>1.5</t>
  </si>
  <si>
    <t>1.4</t>
  </si>
  <si>
    <t>1.3</t>
  </si>
  <si>
    <t>Unid.</t>
  </si>
  <si>
    <t>un</t>
  </si>
  <si>
    <t>cj</t>
  </si>
  <si>
    <t>MENSAL</t>
  </si>
  <si>
    <t>ANUAL</t>
  </si>
  <si>
    <t xml:space="preserve">VALOR GLOBAL ESTIMADO PARA PEÇAS E MATERIAS – (R$) </t>
  </si>
  <si>
    <t xml:space="preserve">Total Custo Anual (R$) </t>
  </si>
  <si>
    <t>Qtde. anual estimada</t>
  </si>
  <si>
    <t>DESCRIÇÃO</t>
  </si>
  <si>
    <t>SUB-TOTAL MECÂNICA</t>
  </si>
  <si>
    <t xml:space="preserve">un </t>
  </si>
  <si>
    <t>3.59</t>
  </si>
  <si>
    <t>3.58</t>
  </si>
  <si>
    <t>3.57</t>
  </si>
  <si>
    <t>3.56</t>
  </si>
  <si>
    <t>kg</t>
  </si>
  <si>
    <t>3.55</t>
  </si>
  <si>
    <t>3.54</t>
  </si>
  <si>
    <t>3.53</t>
  </si>
  <si>
    <t>3.52</t>
  </si>
  <si>
    <t>3.51</t>
  </si>
  <si>
    <t>3.50</t>
  </si>
  <si>
    <t>3.49</t>
  </si>
  <si>
    <t>3.48</t>
  </si>
  <si>
    <t>3.47</t>
  </si>
  <si>
    <t>3.46</t>
  </si>
  <si>
    <t>3.45</t>
  </si>
  <si>
    <t>3.44</t>
  </si>
  <si>
    <t>3.43</t>
  </si>
  <si>
    <t>3.42</t>
  </si>
  <si>
    <t>3.41</t>
  </si>
  <si>
    <t>3.40</t>
  </si>
  <si>
    <t>3.39</t>
  </si>
  <si>
    <t>3.38</t>
  </si>
  <si>
    <t>3.37</t>
  </si>
  <si>
    <t>3.36</t>
  </si>
  <si>
    <t>3.35</t>
  </si>
  <si>
    <t>3.34</t>
  </si>
  <si>
    <t>3.33</t>
  </si>
  <si>
    <t>3.32</t>
  </si>
  <si>
    <t>3.31</t>
  </si>
  <si>
    <t>3.30</t>
  </si>
  <si>
    <t>3.29</t>
  </si>
  <si>
    <t>3.28</t>
  </si>
  <si>
    <t>3.27</t>
  </si>
  <si>
    <t>3.26</t>
  </si>
  <si>
    <t>3.25</t>
  </si>
  <si>
    <t>3.24</t>
  </si>
  <si>
    <t>3.23</t>
  </si>
  <si>
    <t>3.22</t>
  </si>
  <si>
    <t>3.21</t>
  </si>
  <si>
    <t>3.20</t>
  </si>
  <si>
    <t>3.19</t>
  </si>
  <si>
    <t>3.18</t>
  </si>
  <si>
    <t>3.17</t>
  </si>
  <si>
    <t>3.16</t>
  </si>
  <si>
    <t>3.15</t>
  </si>
  <si>
    <t>3.14</t>
  </si>
  <si>
    <t>3.13</t>
  </si>
  <si>
    <t>3.12</t>
  </si>
  <si>
    <t>3.11</t>
  </si>
  <si>
    <t>3.10</t>
  </si>
  <si>
    <t>3.9</t>
  </si>
  <si>
    <t>3.8</t>
  </si>
  <si>
    <t>3.7</t>
  </si>
  <si>
    <t>3.6</t>
  </si>
  <si>
    <t>3.5</t>
  </si>
  <si>
    <t>3.4</t>
  </si>
  <si>
    <t>3.3</t>
  </si>
  <si>
    <t>3.2</t>
  </si>
  <si>
    <t>3.1</t>
  </si>
  <si>
    <t>Item 3 MECÂNICA</t>
  </si>
  <si>
    <t>SUB-TOTAL HIDRÁULICA</t>
  </si>
  <si>
    <t>Vaso sanitário sifonado louça branca - padrão popular</t>
  </si>
  <si>
    <t>Vaso sanitário sifonado c/ caixa acoplada louça branca - padrão popular</t>
  </si>
  <si>
    <t>Válvula em metal cromado tipo americana 3.1/2" x 1.1/2" p/ pia cozinha</t>
  </si>
  <si>
    <t>Válvula de retenção de bronze vertical (diâmetro 3")</t>
  </si>
  <si>
    <t>Válvula de retenção de bronze vertical (diâmetro 2.1/2")</t>
  </si>
  <si>
    <t>Válvula de retenção de bronze horizontal (diâmetro 3")</t>
  </si>
  <si>
    <t>Válvula de retenção de bronze horizontal (diâmetro 2. 1/2 ")</t>
  </si>
  <si>
    <t>Válvula de retenção de bronze horizontal (diâmetro 2 ")</t>
  </si>
  <si>
    <t>Válvula de descarga de 1.1/2" com registro e acabamento em metal</t>
  </si>
  <si>
    <t>Silicone acetico uso geral incolor 280g</t>
  </si>
  <si>
    <t>Sifão universal com copo</t>
  </si>
  <si>
    <t>Rolo de lã de carneiro - 15 cm</t>
  </si>
  <si>
    <t>Reparo sede hidra max</t>
  </si>
  <si>
    <t>Reparo para válvula de descarga</t>
  </si>
  <si>
    <t>Reparo de válvula p/ torneira, tipo decamatic ou semelhante</t>
  </si>
  <si>
    <t>Reparo contra sede hidra max</t>
  </si>
  <si>
    <t>Registro p/ válvula globo angular 45º  para hidrante (diâmetro da seção: 2 1/2 ")</t>
  </si>
  <si>
    <t>Registro de pressão 3/4" c/ canopla e acabamento cromado simples</t>
  </si>
  <si>
    <t>Registro de pressão 1/2" c/ canopla e acabamento cromado simples</t>
  </si>
  <si>
    <t>Registro de gaveta 3/4" - bruto latão</t>
  </si>
  <si>
    <t>Registro de gaveta 3" - bruto latão</t>
  </si>
  <si>
    <t>Registro de gaveta 2.1/2" - bruto latão</t>
  </si>
  <si>
    <t>Registro de gaveta 2" - bruto latão</t>
  </si>
  <si>
    <t>Registro de gaveta 1.1/2" - bruto latão</t>
  </si>
  <si>
    <t>Registro de gaveta 1" - bruto latão</t>
  </si>
  <si>
    <t>Registro de esfera, PVC, com volante, soldável, 50mm</t>
  </si>
  <si>
    <t>Recarga e teste de extintor de incêndio com carga de pó químico seco PQS - 4kg (BC)</t>
  </si>
  <si>
    <t xml:space="preserve">Recarga e teste de extintor de incêndio com carga de gás carbônico - 10kg </t>
  </si>
  <si>
    <t>Pasta lubrificante pote (400g)</t>
  </si>
  <si>
    <t>Parafuso de latao cromado para fixar peça sanitária tamanho S-10</t>
  </si>
  <si>
    <t>Parafuso de latão com rosca diametro 4,8mm, comprimento 65mm</t>
  </si>
  <si>
    <t>Parafuso de latão com rosca diametro 3,2mm, comprimento 16mm</t>
  </si>
  <si>
    <t>Parafuso de latão com rosca diametro 2,5mm, comprimento 12mm</t>
  </si>
  <si>
    <t>Mangueira de incêndio, tipo 2, diâmetro 1. 1/2 ", comprimento: 15,00 m (revestimento: poliéster e borracha)</t>
  </si>
  <si>
    <t>Massa corrida PVA para paredes internas</t>
  </si>
  <si>
    <t>Graute cimenticio para uso geral</t>
  </si>
  <si>
    <t>Gesso em pó</t>
  </si>
  <si>
    <t>Fita veda rosca 18x50</t>
  </si>
  <si>
    <t>Cola Plástica Adesiva para Mármore</t>
  </si>
  <si>
    <t>Cuba inox de embutir com valvula de 3 1/2", de 56 X 33 X 12* cm</t>
  </si>
  <si>
    <t>Chave de engate rápido p/ conexões tipo Stortz - para conexões de 1. 1/2" e 2. 1/2"</t>
  </si>
  <si>
    <t>2.76</t>
  </si>
  <si>
    <t>2.75</t>
  </si>
  <si>
    <t>2.74</t>
  </si>
  <si>
    <t>2.73</t>
  </si>
  <si>
    <t>2.72</t>
  </si>
  <si>
    <t>2.71</t>
  </si>
  <si>
    <t>2.70</t>
  </si>
  <si>
    <t>2.69</t>
  </si>
  <si>
    <t>2.68</t>
  </si>
  <si>
    <t>2.67</t>
  </si>
  <si>
    <t>2.66</t>
  </si>
  <si>
    <t>2.65</t>
  </si>
  <si>
    <t>2.64</t>
  </si>
  <si>
    <t>2.63</t>
  </si>
  <si>
    <t>2.62</t>
  </si>
  <si>
    <t>2.61</t>
  </si>
  <si>
    <t>2.60</t>
  </si>
  <si>
    <t>2.59</t>
  </si>
  <si>
    <t>2.58</t>
  </si>
  <si>
    <t>2.57</t>
  </si>
  <si>
    <t>2.56</t>
  </si>
  <si>
    <t>2.55</t>
  </si>
  <si>
    <t>2.54</t>
  </si>
  <si>
    <t>2.53</t>
  </si>
  <si>
    <t>2.52</t>
  </si>
  <si>
    <t>2.51</t>
  </si>
  <si>
    <t>2.50</t>
  </si>
  <si>
    <t>2.49</t>
  </si>
  <si>
    <t>2.48</t>
  </si>
  <si>
    <t>2.47</t>
  </si>
  <si>
    <t>2.46</t>
  </si>
  <si>
    <t>2.45</t>
  </si>
  <si>
    <t>2.44</t>
  </si>
  <si>
    <t>2.43</t>
  </si>
  <si>
    <t>2.42</t>
  </si>
  <si>
    <t>2.41</t>
  </si>
  <si>
    <t>2.40</t>
  </si>
  <si>
    <t>2.39</t>
  </si>
  <si>
    <t>2.38</t>
  </si>
  <si>
    <t>2.37</t>
  </si>
  <si>
    <t>2.36</t>
  </si>
  <si>
    <t>2.35</t>
  </si>
  <si>
    <t>2.34</t>
  </si>
  <si>
    <t>2.33</t>
  </si>
  <si>
    <t>2.32</t>
  </si>
  <si>
    <t>2.31</t>
  </si>
  <si>
    <t>2.30</t>
  </si>
  <si>
    <t>2.29</t>
  </si>
  <si>
    <t>2.28</t>
  </si>
  <si>
    <t>2.27</t>
  </si>
  <si>
    <t>2.26</t>
  </si>
  <si>
    <t>2.25</t>
  </si>
  <si>
    <t>2.24</t>
  </si>
  <si>
    <t>2.23</t>
  </si>
  <si>
    <t>2.22</t>
  </si>
  <si>
    <t>2.21</t>
  </si>
  <si>
    <t>2.20</t>
  </si>
  <si>
    <t>2.19</t>
  </si>
  <si>
    <t>2.18</t>
  </si>
  <si>
    <t>2.17</t>
  </si>
  <si>
    <t>2.16</t>
  </si>
  <si>
    <t>2.15</t>
  </si>
  <si>
    <t>2.14</t>
  </si>
  <si>
    <t>Argamassa ou cimento colante em pó para fixação de peças cerâmicas</t>
  </si>
  <si>
    <t>2.13</t>
  </si>
  <si>
    <t>Areia lavada fina</t>
  </si>
  <si>
    <t>2.12</t>
  </si>
  <si>
    <t>2.11</t>
  </si>
  <si>
    <t>Anel de borracha 50mm</t>
  </si>
  <si>
    <t>2.10</t>
  </si>
  <si>
    <t>Anel de borracha 40mm</t>
  </si>
  <si>
    <t>2.9</t>
  </si>
  <si>
    <t>2.8</t>
  </si>
  <si>
    <t>Adesivo plástico para PVC bisnaga (150g)</t>
  </si>
  <si>
    <t>2.7</t>
  </si>
  <si>
    <t>2.6</t>
  </si>
  <si>
    <t>2.5</t>
  </si>
  <si>
    <t>2.4</t>
  </si>
  <si>
    <t>Item 2 HIDRÁU-LICA</t>
  </si>
  <si>
    <t>SUB-TOTAL ELÉTRICA</t>
  </si>
  <si>
    <t>Tomada embutir 2P + T 10A/250V c/placa</t>
  </si>
  <si>
    <t>Tomada 2P+T 10A, 250V (apenas módulo)</t>
  </si>
  <si>
    <t>Tampa para condulete em PVC com 1 a 3 postos para interruprtor</t>
  </si>
  <si>
    <t>Tampa cega em PVC 4x2"</t>
  </si>
  <si>
    <t>Suporte 4x2 pial plus</t>
  </si>
  <si>
    <t>Soquete de PVC (BASE E-27) com rabicho</t>
  </si>
  <si>
    <t>Soquete de PVC (BASE E-27) com chave</t>
  </si>
  <si>
    <t>Interruptor simples 10A, 250V (módulo)</t>
  </si>
  <si>
    <t>Interruptor paralelo 10A, 250V (módulo)</t>
  </si>
  <si>
    <t>Fita isolante auto fusão</t>
  </si>
  <si>
    <t>Fita isiolante adesiva anti-chama 19mm X 20m</t>
  </si>
  <si>
    <t>Solda estanho/cobre para conexões de cobre, fio 2,5m</t>
  </si>
  <si>
    <t>Fio cobre isolado paralelo 2 X 1,5mm²</t>
  </si>
  <si>
    <t>Eletroduto PVC  3/4"</t>
  </si>
  <si>
    <t>Eletroduto metálico flexível rev ext PVC preto 15mm (3/8") tipo copex ou equiv</t>
  </si>
  <si>
    <t>1.41</t>
  </si>
  <si>
    <t>Eletroduto metálico flexível rev ext PVC preto 25mm (3/4") tipo copex ou equiv</t>
  </si>
  <si>
    <t>1.40</t>
  </si>
  <si>
    <t>Eletroduto ferro galvanizado 3/4"</t>
  </si>
  <si>
    <t>1.39</t>
  </si>
  <si>
    <t>1.38</t>
  </si>
  <si>
    <t>1.37</t>
  </si>
  <si>
    <t>1.36</t>
  </si>
  <si>
    <t>1.35</t>
  </si>
  <si>
    <t>1.34</t>
  </si>
  <si>
    <t>1.33</t>
  </si>
  <si>
    <t>1.32</t>
  </si>
  <si>
    <t>1.31</t>
  </si>
  <si>
    <t>1.30</t>
  </si>
  <si>
    <t>1.29</t>
  </si>
  <si>
    <t>Curva 135 graus aço galv eletrolítico 3/4" p/ eletroduto</t>
  </si>
  <si>
    <t>1.28</t>
  </si>
  <si>
    <t>1.27</t>
  </si>
  <si>
    <t>1.26</t>
  </si>
  <si>
    <t>1.25</t>
  </si>
  <si>
    <t>1.24</t>
  </si>
  <si>
    <t>Conector tipo parafuso fendido (SPLIT-BOLT) 16mm</t>
  </si>
  <si>
    <t>1.23</t>
  </si>
  <si>
    <t>Condulete tipo "LR" em liga aluminio p/ eletroduto roscado 3/4"</t>
  </si>
  <si>
    <t>1.22</t>
  </si>
  <si>
    <t>Condulete tipo "E" em liga aluminio p/ eletroduto roscado 3/4"</t>
  </si>
  <si>
    <t>1.21</t>
  </si>
  <si>
    <t>Condulete tipo "C" em liga aluminio p/ eletroduto roscado 3/4"</t>
  </si>
  <si>
    <t>1.20</t>
  </si>
  <si>
    <t>1.19</t>
  </si>
  <si>
    <t>1.18</t>
  </si>
  <si>
    <t>1.17</t>
  </si>
  <si>
    <t>1.16</t>
  </si>
  <si>
    <t>1.15</t>
  </si>
  <si>
    <t>Cabo flexivel PVC de 10mm</t>
  </si>
  <si>
    <t>1.14</t>
  </si>
  <si>
    <t>Cabo de cobre isolamento anti-chama 0,6/1KV 6,0MM2 (1 condutor)</t>
  </si>
  <si>
    <t>1.13</t>
  </si>
  <si>
    <t>Cabo de cobre isolamento anti-chama 0,6/1KV 4,0MM2 (1 condutor)</t>
  </si>
  <si>
    <t>1.12</t>
  </si>
  <si>
    <t>Cabo de cobre isolamento anti-chama 0,6/1KV 2,5MM2 (1 condutor)</t>
  </si>
  <si>
    <t>1.11</t>
  </si>
  <si>
    <t>Cabo de cobre isolamento anti-chama 0,6/1KV 10,0MM2 (1 condutor)</t>
  </si>
  <si>
    <t>1.10</t>
  </si>
  <si>
    <t>Bucha nylon S-8 c/ parafuso aço zinc cab chata rosca soberba 4,8 X 50mm</t>
  </si>
  <si>
    <t>1.9</t>
  </si>
  <si>
    <t>Bucha nylon S-6 c/ parafuso aço zinc cab chata rosca soberba 4,2 X 40mm</t>
  </si>
  <si>
    <t xml:space="preserve">Automático de boia superior/inferior </t>
  </si>
  <si>
    <t>Abraçadeira tipo U 3/4"</t>
  </si>
  <si>
    <t>Abraçadeira tipo D 3/4"</t>
  </si>
  <si>
    <t>Abraçadeira de nylon para amarração de cabos, comprim= 200MM</t>
  </si>
  <si>
    <t>Abraçadeira de nylon para amarração de cabos, comprim= 150MM</t>
  </si>
  <si>
    <t>Item 1   ELÉTRICA</t>
  </si>
  <si>
    <t>TOTAL ANUAL (R$)</t>
  </si>
  <si>
    <t>TOTAL MENSAL (R$)</t>
  </si>
  <si>
    <t>INSTALAÇÕES ELÉTRICAS</t>
  </si>
  <si>
    <t>SUPERVISÃO, APOIO E COORDENADAÇÃO</t>
  </si>
  <si>
    <t>Quant.</t>
  </si>
  <si>
    <t>CLASSE DE SERVIÇO</t>
  </si>
  <si>
    <t>PROVISÃO DE HORA-EXTRA</t>
  </si>
  <si>
    <t>VALOR TOTAL (R$)</t>
  </si>
  <si>
    <t>VALOR TOTAL DA MÃO-DE-OBRA RESIDENTE</t>
  </si>
  <si>
    <t>PLANILHA ESTIMATIVA DE CUSTOS SERVIÇOS EVENTUAIS - SOB DEMANDA - SR/PF/SC</t>
  </si>
  <si>
    <t>I.6 - Marceneiro - (CBO 7711-05)</t>
  </si>
  <si>
    <t>I.7 - Bombeiro Hidráulico - (CBO 7241-10)</t>
  </si>
  <si>
    <t>Subtotal Anual (R$)</t>
  </si>
  <si>
    <t>VALOR TOTAL MENSAL C/BDI DIFERENCIADO</t>
  </si>
  <si>
    <t>AR-CONDICIONADO E REFRIGERAÇÃO</t>
  </si>
  <si>
    <t>INSTALAÇÕES HIDROSSANITÁRIAS E GERAIS</t>
  </si>
  <si>
    <t>Oficial de Manutenção Predial</t>
  </si>
  <si>
    <t>08490.001397/2018-21</t>
  </si>
  <si>
    <t>CHUVEIRO COMUM EM PLASTICO BRANCO, COM CANO, 3 TEMPERATURAS, 5500 W (110/220 V)</t>
  </si>
  <si>
    <t>Interruptor simples 10A, 250V (conjunto)</t>
  </si>
  <si>
    <t>LAMPADA LED 6 W BIVOLT BRANCA, FORMATO TRADICIONAL (BASE E27)</t>
  </si>
  <si>
    <t>LAMPADA LED TIPO DICROICA BIVOLT, LUZ BRANCA, 5 W (BASE GU10)</t>
  </si>
  <si>
    <t>LAMPADA LED TUBULAR BIVOLT 18/20 W, BASE G13</t>
  </si>
  <si>
    <t xml:space="preserve">Luminaria de emergencia, 2W, autonomia de 6 horas </t>
  </si>
  <si>
    <t>Refletor redondo em aluminio, E-27</t>
  </si>
  <si>
    <t>ANEL BORRACHA, DN 150 MM, PARA TUBO SERIE REFORCADA ESGOTO PREDIAL</t>
  </si>
  <si>
    <t>APARELHO SINALIZADOR LUMINOSO COM LED, PARA SAIDA GARAGEM, COM 2 LENTES EM POLICARBONATO, BIVOLT (INCLUI SUPORTE DE FIXACAO)</t>
  </si>
  <si>
    <t>AREIA MEDIA - POSTO JAZIDA/FORNECEDOR (RETIRADO NA JAZIDA, SEM TRANSPORTE)</t>
  </si>
  <si>
    <t>ARGAMASSA COLANTE TIPO ACIII E</t>
  </si>
  <si>
    <t>ARGAMASSA PISO SOBRE PISO</t>
  </si>
  <si>
    <t>ASSENTO SANITARIO DE PLASTICO, TIPO CONVENCIONAL</t>
  </si>
  <si>
    <t>BACIA SANITARIA (VASO) CONVENCIONAL DE LOUCA BRANCA</t>
  </si>
  <si>
    <t>CIMENTO PORTLAND POZOLANICO CP IV- 32</t>
  </si>
  <si>
    <t>50KG</t>
  </si>
  <si>
    <t>DIVISORIA (N2) PAINEL/VIDRO - PAINEL VERMICULITA E=35MM - PERFIS SIMPLES ALUMINIO ANOD NATURAL - COLOCADA</t>
  </si>
  <si>
    <t>DIVISORIA EM MARMORE, COM DUAS FACES POLIDAS, BRANCO COMUM, E=  *3,0* CM</t>
  </si>
  <si>
    <t>ENGATE/RABICHO FLEXIVEL PLASTICO (PVC OU ABS) BRANCO 1/2 " X 40 CM</t>
  </si>
  <si>
    <t>FECHADURA DE EMBUTIR PARA PORTA INTERNA, TIPO GORGES (CHAVE GRANDE), MAQUINA 55 MM, MACANETAS ALAVANCA E ROSETAS REDONDAS EM METAL CROMADO - NIVEL SEGURANCA MEDIO - COMPLETA</t>
  </si>
  <si>
    <t>FORRO DE FIBRA MINERAL EM PLACAS DE 1200 X 600 MM, E = 13 MM, BORDA RETA, COM PINTURA ANTIMOFO</t>
  </si>
  <si>
    <t>Fundo antocorrosivo para metais ferrosos (Zarcão)</t>
  </si>
  <si>
    <t>LAVATORIO/CUBA DE EMBUTIR OVAL LOUCA COR SEM LADRAO *50 X 35* CM</t>
  </si>
  <si>
    <t>MICTORIO SIFONADO LOUCA BRANCA SEM COMPLEMENTOS</t>
  </si>
  <si>
    <t>MOLA AEREA FECHA PORTA, PARA PORTAS COM LARGURA ATE 110 CM</t>
  </si>
  <si>
    <t>PASTILHA CERAMICA/PORCELANA, REVEST INT/EXT E  PISCINA, CORES QUENTES *5 X 5* CM</t>
  </si>
  <si>
    <t>PEDRA QUARTZITO OU CALCARIO LAMINADO, SERRADA, TIPO CARIRI, ITACOLOMI, LAGOA SANTA, LUMINARIA, PIRENOPOLIS, SAO TOME OU OUTRAS SIMILARES DA REGIAO, *20 X *40 CM, E=  *1,5 A *2,5 CM</t>
  </si>
  <si>
    <t>PISO EM PORCELANATO RETIFICADO EXTRA, FORMATO MENOR OU IGUAL A 2025 CM2</t>
  </si>
  <si>
    <t>PLACA DE GESSO PARA FORRO, DE  *60 X 60* CM E ESPESSURA DE 12 MM (30 MM NAS BORDAS) SEM COLOCACAO</t>
  </si>
  <si>
    <t>Recarga e teste de extintor de incêndio com carga de água pressurizada - 70 L</t>
  </si>
  <si>
    <t>Recarga e teste de extintor de incêndio com carga de gás carbônico - 4kg</t>
  </si>
  <si>
    <t>TELHA GALVALUME COM ISOLAMENTO TERMOACUSTICO EM ESPUMA RIGIDA DE POLIURETANO (PU) INJETADO, E = 30 MM, DENSIDADE 35 KG/M3, COM DUAS FACES TRAPEZOIDAIS (NAO INCLUI ACESSORIOS DE FIXACAO) (COLETADO CAIXA)</t>
  </si>
  <si>
    <t>TINTA A OLEO BRILHANTE</t>
  </si>
  <si>
    <t>TINTA ACRILICA PREMIUM, COR BRANCO FOSCO</t>
  </si>
  <si>
    <t>TINTA ESMALTE SINTETICO PREMIUM FOSCO</t>
  </si>
  <si>
    <t>TORNEIRA CROMADA DE MESA PARA LAVATORIO TEMPORIZADA PRESSAO BICA BAIXA</t>
  </si>
  <si>
    <t>VALVULA DE DESCARGA EM METAL CROMADO PARA MICTORIO COM ACIONAMENTO POR PRESSAO E FECHAMENTO AUTOMATICO</t>
  </si>
  <si>
    <t>VALVULA DE DESCARGA METALICA, BASE 1 1/4 " E ACABAMENTO METALICO CROMADO</t>
  </si>
  <si>
    <t>Compressor para split 7.000 Btu</t>
  </si>
  <si>
    <t>Compressor para split 7.500 Btu's</t>
  </si>
  <si>
    <t xml:space="preserve">Compressor para split 9.000 Btu's </t>
  </si>
  <si>
    <t>Compressor para split 10.000 Btu's</t>
  </si>
  <si>
    <t>Correia AX29</t>
  </si>
  <si>
    <t>Correia BXS58</t>
  </si>
  <si>
    <t>Correia BX32</t>
  </si>
  <si>
    <t>Correia B-32</t>
  </si>
  <si>
    <t>Correia A-29</t>
  </si>
  <si>
    <t>Correia BX29</t>
  </si>
  <si>
    <t>Correia AXS29</t>
  </si>
  <si>
    <t>Correia BXS29</t>
  </si>
  <si>
    <t>Correia A-24</t>
  </si>
  <si>
    <t>Correia B-23</t>
  </si>
  <si>
    <t>Correia BXS28</t>
  </si>
  <si>
    <t>Correia BXS38</t>
  </si>
  <si>
    <t>Filtro Y de 1.1/4" metal</t>
  </si>
  <si>
    <t>Filtro Y de 1" metal</t>
  </si>
  <si>
    <t>JOELHO PVC, ROSCAVEL, 90 GRAUS, 1", PARA AGUA FRIA PREDIAL</t>
  </si>
  <si>
    <t>JOELHO PVC,  SOLDAVEL COM ROSCA, 90 GRAUS, 25 MM X 3/4", PARA AGUA FRIA PREDIAL</t>
  </si>
  <si>
    <t>LUVA DE FERRO GALVANIZADO, COM ROSCA BSP, DE 1/2"</t>
  </si>
  <si>
    <t>LUVA DE REDUCAO DE FERRO GALVANIZADO, COM ROSCA BSP MACHO/FEMEA, DE 3/4" X 1/2"</t>
  </si>
  <si>
    <t>LUVA DE REDUCAO DE FERRO GALVANIZADO, COM ROSCA BSP, DE 2" X 1"</t>
  </si>
  <si>
    <t>REGISTRO GAVETA BRUTO EM LATAO FORJADO, BITOLA 3/4 " (REF 1509)</t>
  </si>
  <si>
    <t>NIPLE DE FERRO GALVANIZADO, COM ROSCA BSP, DE 1/2"</t>
  </si>
  <si>
    <t>NIPLE DE FERRO GALVANIZADO, COM ROSCA BSP, DE 3/4"</t>
  </si>
  <si>
    <t>FITA VEDA ROSCA EM ROLOS DE 18 MM X 50 M (L X C)</t>
  </si>
  <si>
    <t>3.60</t>
  </si>
  <si>
    <t>VALVULA DE RETENCAO VERTICAL, DE BRONZE (PN-16), 1 1/2", 200 PSI, EXTREMIDADES COM ROSCA</t>
  </si>
  <si>
    <t>3.61</t>
  </si>
  <si>
    <t>3.62</t>
  </si>
  <si>
    <t>3.63</t>
  </si>
  <si>
    <t>3.64</t>
  </si>
  <si>
    <t>ACETILENO (RECARGA PARA CILINDRO DE CONJUNTO OXICORTE GRANDE)</t>
  </si>
  <si>
    <t>3.65</t>
  </si>
  <si>
    <t>OXIGENIO, RECARGA PARA CILINDRO DE CONJUNTO OXICORTE GRANDE</t>
  </si>
  <si>
    <t>3.66</t>
  </si>
  <si>
    <t>3.67</t>
  </si>
  <si>
    <t>3.68</t>
  </si>
  <si>
    <t>MANOMETRO COM CAIXA EM ACO PINTADO, ESCALA *10* KGF/CM2 (*10* BAR), DIAMETRO NOMINAL DE 100 MM, CONEXAO DE 1/2"</t>
  </si>
  <si>
    <t>3.69</t>
  </si>
  <si>
    <t>3.70</t>
  </si>
  <si>
    <t>TUBO DE COBRE FLEXIVEL, D = 3/8 ", E = 0,79 MM, PARA AR-CONDICIONADO/ INSTALACOES GAS RESIDENCIAIS E COMERCIAIS</t>
  </si>
  <si>
    <t>3.71</t>
  </si>
  <si>
    <t>TUBO DE COBRE FLEXIVEL, D = 1/2 ", E = 0,79 MM, PARA AR-CONDICIONADO/ INSTALACOES GAS RESIDENCIAIS E COMERCIAIS</t>
  </si>
  <si>
    <t>3.72</t>
  </si>
  <si>
    <t>TUBO DE COBRE FLEXIVEL, D = 1/4 ", E = 0,79 MM, PARA AR-CONDICIONADO/ INSTALACOES GAS RESIDENCIAIS E COMERCIAIS</t>
  </si>
  <si>
    <t>3.73</t>
  </si>
  <si>
    <t>TUBO DE COBRE FLEXIVEL, D = 3/4 ", E = 0,79 MM, PARA AR-CONDICIONADO/ INSTALACOES GAS RESIDENCIAIS E COMERCIAIS</t>
  </si>
  <si>
    <t>3.74</t>
  </si>
  <si>
    <t>TUBO DE COBRE FLEXIVEL, D = 5/8 ", E = 0,79 MM, PARA AR-CONDICIONADO/ INSTALACOES GAS RESIDENCIAIS E COMERCIAIS</t>
  </si>
  <si>
    <t>3.75</t>
  </si>
  <si>
    <t>3.76</t>
  </si>
  <si>
    <t>3.77</t>
  </si>
  <si>
    <t>ARRUELA EM ALUMINIO, COM ROSCA, DE 1/2", PARA ELETRODUTO</t>
  </si>
  <si>
    <t>3.78</t>
  </si>
  <si>
    <t>3.79</t>
  </si>
  <si>
    <t>3.80</t>
  </si>
  <si>
    <t>3.81</t>
  </si>
  <si>
    <t>3.82</t>
  </si>
  <si>
    <t>3.83</t>
  </si>
  <si>
    <t>3.84</t>
  </si>
  <si>
    <t>3.85</t>
  </si>
  <si>
    <t>CANTONEIRA FERRO GALVANIZADO DE ABAS IGUAIS, 1 1/2" X 1/4" (L X E), 3,40 KG/M</t>
  </si>
  <si>
    <t>3.86</t>
  </si>
  <si>
    <t>3.87</t>
  </si>
  <si>
    <t>3.88</t>
  </si>
  <si>
    <t>3.89</t>
  </si>
  <si>
    <t>3.90</t>
  </si>
  <si>
    <t>3.91</t>
  </si>
  <si>
    <t>PORCA ZINCADA, SEXTAVADA, DIAMETRO 5/16"</t>
  </si>
  <si>
    <t>3.92</t>
  </si>
  <si>
    <t>Porca sextavada Ø 1/4”</t>
  </si>
  <si>
    <t>3.93</t>
  </si>
  <si>
    <t>Porca sextavada Ø 3/8”</t>
  </si>
  <si>
    <t>3.94</t>
  </si>
  <si>
    <t>3.95</t>
  </si>
  <si>
    <t>3.96</t>
  </si>
  <si>
    <t>Manta filtrante Poliéster</t>
  </si>
  <si>
    <t>3.97</t>
  </si>
  <si>
    <t>3.98</t>
  </si>
  <si>
    <t>3.99</t>
  </si>
  <si>
    <t>PARAFUSO ZINCADO, SEXTAVADO, COM ROSCA INTEIRA, DIAMETRO 5/8", COMPRIMENTO 2 1/4"</t>
  </si>
  <si>
    <t>3.100</t>
  </si>
  <si>
    <t>3.101</t>
  </si>
  <si>
    <t>3.102</t>
  </si>
  <si>
    <t>SOLVENTE DILUENTE A BASE DE AGUARRAS</t>
  </si>
  <si>
    <t>3.103</t>
  </si>
  <si>
    <t>3.104</t>
  </si>
  <si>
    <t>TE DE FERRO GALVANIZADO, DE 2"</t>
  </si>
  <si>
    <t>3.105</t>
  </si>
  <si>
    <t>ADESIVO PLASTICO PARA PVC, FRASCO COM 175 GR</t>
  </si>
  <si>
    <t>3.106</t>
  </si>
  <si>
    <t>ELETRODO REVESTIDO AWS - E6013, DIAMETRO IGUAL A 2,50 MM</t>
  </si>
  <si>
    <t>3.107</t>
  </si>
  <si>
    <t>3.108</t>
  </si>
  <si>
    <t>GRAXA LUBRIFICANTE</t>
  </si>
  <si>
    <t>3.109</t>
  </si>
  <si>
    <t>3.110</t>
  </si>
  <si>
    <t>COLA A BASE DE RESINA SINTETICA PARA CHAPA DE LAMINADO MELAMINICO</t>
  </si>
  <si>
    <t>3.111</t>
  </si>
  <si>
    <t>SOLDA EM VARETA FOSCOPER, D = *2,5* MM  X COMPRIMENTO 500 MM</t>
  </si>
  <si>
    <t>3.112</t>
  </si>
  <si>
    <t>3.113</t>
  </si>
  <si>
    <t>3.114</t>
  </si>
  <si>
    <t>FITA ISOLANTE ADESIVA ANTICHAMA, USO ATE 750 V, EM ROLO DE 19 MM X 20 M</t>
  </si>
  <si>
    <t>3.115</t>
  </si>
  <si>
    <t>FITA ISOLANTE DE BORRACHA AUTOFUSAO, USO ATE 69 KV (ALTA TENSAO)</t>
  </si>
  <si>
    <t>3.116</t>
  </si>
  <si>
    <t>ADESIVO PLASTICO PARA PVC, BISNAGA COM 75 GR</t>
  </si>
  <si>
    <t>3.117</t>
  </si>
  <si>
    <t>3.118</t>
  </si>
  <si>
    <t>SOLUCAO LIMPADORA PARA PVC, FRASCO COM 1000 CM3</t>
  </si>
  <si>
    <t>3.119</t>
  </si>
  <si>
    <t>3.120</t>
  </si>
  <si>
    <t>3.121</t>
  </si>
  <si>
    <t>3.122</t>
  </si>
  <si>
    <t>3.123</t>
  </si>
  <si>
    <t>3.124</t>
  </si>
  <si>
    <t>3.125</t>
  </si>
  <si>
    <t>3.126</t>
  </si>
  <si>
    <t>3.127</t>
  </si>
  <si>
    <t>3.128</t>
  </si>
  <si>
    <t>3.129</t>
  </si>
  <si>
    <t>3.130</t>
  </si>
  <si>
    <t>3.131</t>
  </si>
  <si>
    <t>3.132</t>
  </si>
  <si>
    <t>3.133</t>
  </si>
  <si>
    <t>3.134</t>
  </si>
  <si>
    <t>3.135</t>
  </si>
  <si>
    <t>3.136</t>
  </si>
  <si>
    <t>3.137</t>
  </si>
  <si>
    <t>3.138</t>
  </si>
  <si>
    <t>3.139</t>
  </si>
  <si>
    <t>3.140</t>
  </si>
  <si>
    <t>3.141</t>
  </si>
  <si>
    <t>3.142</t>
  </si>
  <si>
    <t>3.143</t>
  </si>
  <si>
    <t>3.144</t>
  </si>
  <si>
    <t>3.145</t>
  </si>
  <si>
    <t>3.146</t>
  </si>
  <si>
    <t>3.147</t>
  </si>
  <si>
    <t>3.148</t>
  </si>
  <si>
    <t>3.149</t>
  </si>
  <si>
    <t>3.150</t>
  </si>
  <si>
    <t>3.151</t>
  </si>
  <si>
    <t>3.152</t>
  </si>
  <si>
    <t>Válvula independente de pressão 1.1/4" P2125S-222+NRX24-EP</t>
  </si>
  <si>
    <t>3.153</t>
  </si>
  <si>
    <t>Válvula independente de pressão 1/2"  P2050S-050+LRX24-EP</t>
  </si>
  <si>
    <t>3.154</t>
  </si>
  <si>
    <t>Válvula independente de pressão 1.1/2"  P2150S-313+NRX24-EP</t>
  </si>
  <si>
    <t>3.155</t>
  </si>
  <si>
    <t>Válvula independente de pressão 1"  P2100S-131+LRX24-EP</t>
  </si>
  <si>
    <t>3.156</t>
  </si>
  <si>
    <t>Válvula independente de pressão 3/4" P2075S-075+LRX24-EP</t>
  </si>
  <si>
    <t>3.157</t>
  </si>
  <si>
    <t>Energy Valve 1.1/4" EV125S-285+NRX24-EV</t>
  </si>
  <si>
    <t>3.158</t>
  </si>
  <si>
    <t>Energy Valve 1/2"  EV050S-055+LRX24-EV</t>
  </si>
  <si>
    <t>3.159</t>
  </si>
  <si>
    <t>Energy Valve 1.1/2"  EV150S-396+NRX24-EV</t>
  </si>
  <si>
    <t>3.160</t>
  </si>
  <si>
    <t>Energy Valve 1"  EV100S-182+LRX24-EV</t>
  </si>
  <si>
    <t>3.161</t>
  </si>
  <si>
    <t>Energy Valveo 3/4"EV075S-103+LRX24-EV</t>
  </si>
  <si>
    <t>3.162</t>
  </si>
  <si>
    <t>3.163</t>
  </si>
  <si>
    <t>3.164</t>
  </si>
  <si>
    <t>3.165</t>
  </si>
  <si>
    <t>3.166</t>
  </si>
  <si>
    <t>3.167</t>
  </si>
  <si>
    <t>3.168</t>
  </si>
  <si>
    <t>3.169</t>
  </si>
  <si>
    <t>3.170</t>
  </si>
  <si>
    <t>3.171</t>
  </si>
  <si>
    <t>3.172</t>
  </si>
  <si>
    <t>3.173</t>
  </si>
  <si>
    <t>3.174</t>
  </si>
  <si>
    <t>3.175</t>
  </si>
  <si>
    <t>gl</t>
  </si>
  <si>
    <t>POSTO DE TRABALHO</t>
  </si>
  <si>
    <t>220 horas/mês</t>
  </si>
  <si>
    <t>VALOR MENSAL (R$)</t>
  </si>
  <si>
    <t>CARGA HORÁRIA</t>
  </si>
  <si>
    <t>horas/mês</t>
  </si>
  <si>
    <t>PLANILHA ESTIMATIVA DE CUSTOS HORAS-EXTRAS - SR/PF/SC</t>
  </si>
  <si>
    <t>BDI</t>
  </si>
  <si>
    <t>VALOR MENSAL ESTIMADO DE HORAS EXTRAS COM BDI</t>
  </si>
  <si>
    <t>VALOR ANUAL ESTIMADO DE HORAS EXTRAS COM BDI</t>
  </si>
  <si>
    <r>
      <t>I.1.</t>
    </r>
    <r>
      <rPr>
        <sz val="7"/>
        <rFont val="Times New Roman"/>
        <family val="1"/>
      </rPr>
      <t xml:space="preserve">    </t>
    </r>
    <r>
      <rPr>
        <sz val="10"/>
        <rFont val="Arial"/>
        <family val="2"/>
      </rPr>
      <t>Soldador (CBO 7243-15)</t>
    </r>
  </si>
  <si>
    <r>
      <t>I.2.</t>
    </r>
    <r>
      <rPr>
        <sz val="7"/>
        <rFont val="Times New Roman"/>
        <family val="1"/>
      </rPr>
      <t xml:space="preserve">    </t>
    </r>
    <r>
      <rPr>
        <sz val="10"/>
        <rFont val="Arial"/>
        <family val="2"/>
      </rPr>
      <t>Serralheiro (CBO 7244-40)</t>
    </r>
  </si>
  <si>
    <r>
      <t>I.3.</t>
    </r>
    <r>
      <rPr>
        <sz val="7"/>
        <rFont val="Times New Roman"/>
        <family val="1"/>
      </rPr>
      <t xml:space="preserve">    </t>
    </r>
    <r>
      <rPr>
        <sz val="10"/>
        <rFont val="Arial"/>
        <family val="2"/>
      </rPr>
      <t>Duteiro (CBO 7257-05)</t>
    </r>
  </si>
  <si>
    <r>
      <t>I.4.</t>
    </r>
    <r>
      <rPr>
        <sz val="7"/>
        <rFont val="Times New Roman"/>
        <family val="1"/>
      </rPr>
      <t xml:space="preserve">    </t>
    </r>
    <r>
      <rPr>
        <sz val="10"/>
        <rFont val="Arial"/>
        <family val="2"/>
      </rPr>
      <t>Desenhista Técnico (Cadista) - (CBO 3181-05)</t>
    </r>
  </si>
  <si>
    <r>
      <t>I.5.</t>
    </r>
    <r>
      <rPr>
        <sz val="7"/>
        <rFont val="Times New Roman"/>
        <family val="1"/>
      </rPr>
      <t xml:space="preserve">    </t>
    </r>
    <r>
      <rPr>
        <sz val="10"/>
        <rFont val="Arial"/>
        <family val="2"/>
      </rPr>
      <t>Eletricista - (CBO 9511-05)</t>
    </r>
  </si>
  <si>
    <r>
      <t>I.8.</t>
    </r>
    <r>
      <rPr>
        <sz val="7"/>
        <rFont val="Times New Roman"/>
        <family val="1"/>
      </rPr>
      <t xml:space="preserve">    </t>
    </r>
    <r>
      <rPr>
        <sz val="10"/>
        <rFont val="Arial"/>
        <family val="2"/>
      </rPr>
      <t>Auxiliar de manutenção (CBO/MTE  5143-25)</t>
    </r>
  </si>
  <si>
    <t>Manutenção Preventiva do Sistema de Automação Predial Carrier para Iluminação e Ar Condicionado</t>
  </si>
  <si>
    <t>VALOR MÁXIMO MENSAL C/BDI</t>
  </si>
  <si>
    <t>VALOR MÁXIMO ANUAL C/BDI</t>
  </si>
  <si>
    <t xml:space="preserve">DESCRIÇÃO/
ESPECIFICAÇÃO
</t>
  </si>
  <si>
    <t xml:space="preserve">Serviços Eventuais (Mão de obra eventual) - ANEXO IV - SERVIÇOS EVENTUAIS - PROCEDIMENTOS DE EXECUÇÃO </t>
  </si>
  <si>
    <t>Peças e Materiais - ANEXO V – PEÇAS E MATERIAIS</t>
  </si>
  <si>
    <t>Serviços especializados - ANEXO VI – SERVIÇOS ESPECIALIZADOS - PROCEDIMENTOS</t>
  </si>
  <si>
    <t>Equipe Fixa (serviços contínuos, incluindo horas extras) – ANEXO III</t>
  </si>
  <si>
    <t xml:space="preserve">Valor Global </t>
  </si>
  <si>
    <t>BONIFICAÇÃO E DESPESAS INDIRETAS - BDI DIFERENCIADO</t>
  </si>
  <si>
    <t>Semestral</t>
  </si>
  <si>
    <t>SUPERVISÃO TÉCNICA</t>
  </si>
  <si>
    <t>ELETROTÉCNICO</t>
  </si>
  <si>
    <t>BDI DIFERENCIADO ADOTADO</t>
  </si>
  <si>
    <t>VALOR MÁXIMO GLOBAL C/BDI (20 MESES)</t>
  </si>
  <si>
    <r>
      <t>32 horas/mês</t>
    </r>
    <r>
      <rPr>
        <vertAlign val="superscript"/>
        <sz val="11"/>
        <color rgb="FF000000"/>
        <rFont val="Calibri"/>
        <family val="2"/>
        <scheme val="minor"/>
      </rPr>
      <t xml:space="preserve"> (1)</t>
    </r>
  </si>
  <si>
    <r>
      <t xml:space="preserve">62,8 horas/mês </t>
    </r>
    <r>
      <rPr>
        <vertAlign val="superscript"/>
        <sz val="11"/>
        <color rgb="FF000000"/>
        <rFont val="Calibri"/>
        <family val="2"/>
        <scheme val="minor"/>
      </rPr>
      <t>(2)</t>
    </r>
  </si>
  <si>
    <t>PLANILHA ESTIMATIVA DE CUSTOS SERVIÇOS ESPECIALIZADOS - CONTÍNUOS E SOB DEMANDA - SR/PF/SC</t>
  </si>
  <si>
    <t xml:space="preserve"> Preço  (R$)</t>
  </si>
  <si>
    <t xml:space="preserve"> Preço R$</t>
  </si>
  <si>
    <t xml:space="preserve"> Preço  Unitário (R$)</t>
  </si>
  <si>
    <t>OFICIAL DE MANUTENÇÃO (44 horas semanais)</t>
  </si>
  <si>
    <t>SUPERVISÃO TÉCNICA (32 horas mensais)</t>
  </si>
  <si>
    <t>ELETROTÉCNICO (66,8 horas mensais)</t>
  </si>
  <si>
    <t>MECÂNICO</t>
  </si>
  <si>
    <t>OFICIAL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</si>
</sst>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_-&quot;R$&quot;* #,##0.00_-;\-&quot;R$&quot;* #,##0.00_-;_-&quot;R$&quot;* &quot;-&quot;??_-;_-@_-"/>
    <numFmt numFmtId="166" formatCode="#,##0.00_ ;[Red]\-#,##0.00\ "/>
    <numFmt numFmtId="167" formatCode="_(* #,##0.00_);_(* \(#,##0.00\);_(* &quot;-&quot;??_);_(@_)"/>
    <numFmt numFmtId="168" formatCode="_(* #,##0.00_);_(* \(#,##0.00\);_(* \-??_);_(@_)"/>
    <numFmt numFmtId="169" formatCode="&quot;R$&quot;#,##0.00"/>
    <numFmt numFmtId="170" formatCode="#,##0.0_);\(#,##0.0\)"/>
    <numFmt numFmtId="171" formatCode="_(&quot;R$ &quot;* #,##0.00_);_(&quot;R$ &quot;* \(#,##0.00\);_(&quot;R$ &quot;* &quot;-&quot;??_);_(@_)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Times New Roman"/>
      <family val="1"/>
    </font>
    <font>
      <b/>
      <sz val="10"/>
      <color rgb="FF000000"/>
      <name val="Times New Roman"/>
      <family val="1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name val="Times New Roman"/>
      <family val="1"/>
    </font>
    <font>
      <sz val="11"/>
      <color indexed="8"/>
      <name val="Calibri"/>
      <family val="2"/>
    </font>
    <font>
      <u/>
      <sz val="10"/>
      <name val="Times New Roman"/>
      <family val="1"/>
    </font>
    <font>
      <b/>
      <u/>
      <sz val="10"/>
      <name val="Times New Roman"/>
      <family val="1"/>
    </font>
    <font>
      <sz val="9"/>
      <color theme="1"/>
      <name val="Times New Roman"/>
      <family val="1"/>
    </font>
    <font>
      <sz val="10"/>
      <name val="Arial"/>
      <family val="2"/>
    </font>
    <font>
      <sz val="10"/>
      <color indexed="9"/>
      <name val="Arial"/>
      <family val="2"/>
    </font>
    <font>
      <sz val="10"/>
      <color theme="1"/>
      <name val="Arial"/>
      <family val="2"/>
    </font>
    <font>
      <sz val="10"/>
      <color indexed="18"/>
      <name val="Arial"/>
      <family val="2"/>
    </font>
    <font>
      <sz val="10"/>
      <color rgb="FFFF0000"/>
      <name val="Arial"/>
      <family val="2"/>
    </font>
    <font>
      <sz val="11"/>
      <color rgb="FF9C5700"/>
      <name val="Calibri"/>
      <family val="2"/>
      <scheme val="minor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rgb="FF000000"/>
      <name val="Times New Roman"/>
      <family val="1"/>
    </font>
    <font>
      <b/>
      <sz val="11"/>
      <color rgb="FF810000"/>
      <name val="Arial"/>
      <family val="2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7"/>
      <name val="Times New Roman"/>
      <family val="1"/>
    </font>
    <font>
      <vertAlign val="superscript"/>
      <sz val="11"/>
      <color rgb="FF00000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indexed="23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rgb="FFFFFFFF"/>
        <bgColor indexed="64"/>
      </patternFill>
    </fill>
    <fill>
      <patternFill patternType="solid">
        <fgColor theme="6" tint="0.39997558519241921"/>
        <bgColor indexed="31"/>
      </patternFill>
    </fill>
    <fill>
      <patternFill patternType="solid">
        <fgColor theme="6" tint="0.39997558519241921"/>
        <bgColor indexed="26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0" tint="-0.34998626667073579"/>
        <bgColor indexed="31"/>
      </patternFill>
    </fill>
    <fill>
      <patternFill patternType="solid">
        <fgColor theme="0" tint="-0.249977111117893"/>
        <bgColor indexed="22"/>
      </patternFill>
    </fill>
    <fill>
      <patternFill patternType="solid">
        <fgColor theme="0" tint="-0.249977111117893"/>
        <bgColor indexed="65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26"/>
      </patternFill>
    </fill>
  </fills>
  <borders count="5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7" fillId="0" borderId="0"/>
    <xf numFmtId="43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7" borderId="0" applyNumberFormat="0" applyBorder="0" applyAlignment="0" applyProtection="0"/>
    <xf numFmtId="0" fontId="1" fillId="9" borderId="0" applyNumberFormat="0" applyBorder="0" applyAlignment="0" applyProtection="0"/>
    <xf numFmtId="0" fontId="17" fillId="0" borderId="0"/>
    <xf numFmtId="0" fontId="23" fillId="0" borderId="0"/>
    <xf numFmtId="168" fontId="17" fillId="0" borderId="0" applyFill="0" applyBorder="0" applyAlignment="0" applyProtection="0"/>
    <xf numFmtId="171" fontId="23" fillId="0" borderId="0" applyFont="0" applyFill="0" applyBorder="0" applyAlignment="0" applyProtection="0"/>
    <xf numFmtId="0" fontId="28" fillId="6" borderId="0" applyNumberFormat="0" applyBorder="0" applyAlignment="0" applyProtection="0"/>
  </cellStyleXfs>
  <cellXfs count="470">
    <xf numFmtId="0" fontId="0" fillId="0" borderId="0" xfId="0"/>
    <xf numFmtId="0" fontId="0" fillId="0" borderId="0" xfId="0" applyAlignment="1">
      <alignment vertical="center"/>
    </xf>
    <xf numFmtId="0" fontId="9" fillId="0" borderId="5" xfId="0" applyFont="1" applyBorder="1" applyAlignment="1">
      <alignment horizontal="center" vertical="center" wrapText="1"/>
    </xf>
    <xf numFmtId="43" fontId="10" fillId="0" borderId="2" xfId="1" applyFont="1" applyBorder="1" applyAlignment="1">
      <alignment horizontal="right" vertical="center"/>
    </xf>
    <xf numFmtId="9" fontId="9" fillId="0" borderId="2" xfId="0" applyNumberFormat="1" applyFont="1" applyBorder="1" applyAlignment="1">
      <alignment horizontal="center" vertical="center"/>
    </xf>
    <xf numFmtId="43" fontId="9" fillId="0" borderId="2" xfId="1" applyFont="1" applyBorder="1" applyAlignment="1">
      <alignment horizontal="right" vertical="center"/>
    </xf>
    <xf numFmtId="43" fontId="9" fillId="0" borderId="2" xfId="1" applyFont="1" applyBorder="1" applyAlignment="1">
      <alignment vertical="center"/>
    </xf>
    <xf numFmtId="43" fontId="11" fillId="3" borderId="2" xfId="1" applyFont="1" applyFill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5" fillId="3" borderId="3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8" fontId="5" fillId="3" borderId="2" xfId="0" applyNumberFormat="1" applyFont="1" applyFill="1" applyBorder="1" applyAlignment="1">
      <alignment horizontal="center" vertical="center"/>
    </xf>
    <xf numFmtId="8" fontId="5" fillId="3" borderId="2" xfId="0" applyNumberFormat="1" applyFont="1" applyFill="1" applyBorder="1" applyAlignment="1">
      <alignment horizontal="left" vertical="center"/>
    </xf>
    <xf numFmtId="8" fontId="5" fillId="4" borderId="2" xfId="0" applyNumberFormat="1" applyFont="1" applyFill="1" applyBorder="1" applyAlignment="1">
      <alignment horizontal="center" vertical="center"/>
    </xf>
    <xf numFmtId="8" fontId="5" fillId="4" borderId="2" xfId="0" applyNumberFormat="1" applyFont="1" applyFill="1" applyBorder="1" applyAlignment="1">
      <alignment horizontal="left" vertical="center"/>
    </xf>
    <xf numFmtId="8" fontId="9" fillId="0" borderId="2" xfId="0" applyNumberFormat="1" applyFont="1" applyBorder="1" applyAlignment="1">
      <alignment horizontal="center" vertical="center"/>
    </xf>
    <xf numFmtId="8" fontId="9" fillId="0" borderId="2" xfId="0" applyNumberFormat="1" applyFont="1" applyBorder="1" applyAlignment="1">
      <alignment horizontal="left" vertical="center"/>
    </xf>
    <xf numFmtId="0" fontId="13" fillId="0" borderId="0" xfId="0" applyFont="1" applyAlignment="1">
      <alignment wrapText="1"/>
    </xf>
    <xf numFmtId="0" fontId="0" fillId="0" borderId="0" xfId="0" applyAlignment="1">
      <alignment horizontal="left"/>
    </xf>
    <xf numFmtId="10" fontId="9" fillId="0" borderId="2" xfId="2" applyNumberFormat="1" applyFont="1" applyBorder="1" applyAlignment="1">
      <alignment horizontal="center" vertical="center"/>
    </xf>
    <xf numFmtId="10" fontId="5" fillId="3" borderId="2" xfId="2" applyNumberFormat="1" applyFont="1" applyFill="1" applyBorder="1" applyAlignment="1">
      <alignment horizontal="center" vertical="center"/>
    </xf>
    <xf numFmtId="8" fontId="9" fillId="0" borderId="3" xfId="0" applyNumberFormat="1" applyFont="1" applyBorder="1" applyAlignment="1">
      <alignment horizontal="center" vertical="center"/>
    </xf>
    <xf numFmtId="8" fontId="5" fillId="3" borderId="5" xfId="0" applyNumberFormat="1" applyFont="1" applyFill="1" applyBorder="1" applyAlignment="1">
      <alignment horizontal="left" vertical="center"/>
    </xf>
    <xf numFmtId="0" fontId="4" fillId="0" borderId="2" xfId="0" applyFont="1" applyBorder="1" applyAlignment="1">
      <alignment vertical="center" wrapText="1"/>
    </xf>
    <xf numFmtId="10" fontId="9" fillId="0" borderId="4" xfId="2" applyNumberFormat="1" applyFont="1" applyBorder="1" applyAlignment="1">
      <alignment horizontal="center" vertical="center"/>
    </xf>
    <xf numFmtId="10" fontId="5" fillId="3" borderId="4" xfId="2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8" fontId="5" fillId="0" borderId="2" xfId="0" applyNumberFormat="1" applyFont="1" applyBorder="1" applyAlignment="1">
      <alignment horizontal="center" vertical="center"/>
    </xf>
    <xf numFmtId="8" fontId="9" fillId="0" borderId="4" xfId="0" applyNumberFormat="1" applyFont="1" applyBorder="1" applyAlignment="1">
      <alignment horizontal="center" vertical="center"/>
    </xf>
    <xf numFmtId="0" fontId="5" fillId="3" borderId="2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0" fontId="9" fillId="0" borderId="4" xfId="2" applyNumberFormat="1" applyFont="1" applyFill="1" applyBorder="1" applyAlignment="1">
      <alignment horizontal="center" vertical="center"/>
    </xf>
    <xf numFmtId="9" fontId="5" fillId="3" borderId="2" xfId="2" applyFont="1" applyFill="1" applyBorder="1" applyAlignment="1">
      <alignment horizontal="center" vertical="center"/>
    </xf>
    <xf numFmtId="0" fontId="16" fillId="0" borderId="2" xfId="0" applyFont="1" applyBorder="1" applyAlignment="1">
      <alignment horizontal="center"/>
    </xf>
    <xf numFmtId="8" fontId="9" fillId="0" borderId="2" xfId="0" applyNumberFormat="1" applyFont="1" applyFill="1" applyBorder="1" applyAlignment="1">
      <alignment horizontal="center" vertical="center"/>
    </xf>
    <xf numFmtId="0" fontId="14" fillId="0" borderId="2" xfId="0" applyFont="1" applyBorder="1"/>
    <xf numFmtId="8" fontId="9" fillId="0" borderId="2" xfId="0" applyNumberFormat="1" applyFont="1" applyFill="1" applyBorder="1" applyAlignment="1">
      <alignment horizontal="left" vertical="center"/>
    </xf>
    <xf numFmtId="10" fontId="9" fillId="0" borderId="2" xfId="2" applyNumberFormat="1" applyFont="1" applyFill="1" applyBorder="1" applyAlignment="1">
      <alignment horizontal="center" vertical="center"/>
    </xf>
    <xf numFmtId="8" fontId="5" fillId="3" borderId="2" xfId="0" applyNumberFormat="1" applyFont="1" applyFill="1" applyBorder="1" applyAlignment="1">
      <alignment vertical="center"/>
    </xf>
    <xf numFmtId="8" fontId="5" fillId="0" borderId="2" xfId="0" applyNumberFormat="1" applyFont="1" applyFill="1" applyBorder="1" applyAlignment="1">
      <alignment vertical="center"/>
    </xf>
    <xf numFmtId="9" fontId="5" fillId="3" borderId="2" xfId="2" applyFont="1" applyFill="1" applyBorder="1" applyAlignment="1">
      <alignment vertical="center"/>
    </xf>
    <xf numFmtId="0" fontId="14" fillId="0" borderId="4" xfId="0" applyFont="1" applyBorder="1" applyAlignment="1">
      <alignment vertical="center" wrapText="1"/>
    </xf>
    <xf numFmtId="10" fontId="5" fillId="0" borderId="2" xfId="2" applyNumberFormat="1" applyFont="1" applyFill="1" applyBorder="1" applyAlignment="1">
      <alignment vertical="center"/>
    </xf>
    <xf numFmtId="8" fontId="5" fillId="0" borderId="4" xfId="0" applyNumberFormat="1" applyFont="1" applyFill="1" applyBorder="1" applyAlignment="1">
      <alignment horizontal="center" vertical="center"/>
    </xf>
    <xf numFmtId="8" fontId="9" fillId="0" borderId="3" xfId="0" applyNumberFormat="1" applyFont="1" applyFill="1" applyBorder="1" applyAlignment="1">
      <alignment horizontal="center" vertical="center"/>
    </xf>
    <xf numFmtId="10" fontId="5" fillId="3" borderId="2" xfId="2" applyNumberFormat="1" applyFont="1" applyFill="1" applyBorder="1" applyAlignment="1">
      <alignment vertical="center"/>
    </xf>
    <xf numFmtId="8" fontId="9" fillId="0" borderId="2" xfId="0" applyNumberFormat="1" applyFont="1" applyBorder="1" applyAlignment="1">
      <alignment horizontal="right" vertical="center"/>
    </xf>
    <xf numFmtId="164" fontId="5" fillId="3" borderId="2" xfId="0" applyNumberFormat="1" applyFont="1" applyFill="1" applyBorder="1" applyAlignment="1">
      <alignment horizontal="right" vertical="center"/>
    </xf>
    <xf numFmtId="0" fontId="9" fillId="0" borderId="5" xfId="0" applyFont="1" applyBorder="1" applyAlignment="1">
      <alignment horizontal="center" vertical="center"/>
    </xf>
    <xf numFmtId="0" fontId="14" fillId="0" borderId="2" xfId="0" applyFont="1" applyBorder="1" applyAlignment="1">
      <alignment vertical="center"/>
    </xf>
    <xf numFmtId="166" fontId="14" fillId="0" borderId="2" xfId="0" applyNumberFormat="1" applyFont="1" applyBorder="1" applyAlignment="1">
      <alignment horizontal="center" vertical="center"/>
    </xf>
    <xf numFmtId="8" fontId="5" fillId="0" borderId="2" xfId="0" applyNumberFormat="1" applyFont="1" applyFill="1" applyBorder="1" applyAlignment="1">
      <alignment horizontal="center" vertical="center"/>
    </xf>
    <xf numFmtId="8" fontId="15" fillId="0" borderId="2" xfId="0" applyNumberFormat="1" applyFont="1" applyFill="1" applyBorder="1" applyAlignment="1">
      <alignment horizontal="center" vertical="center"/>
    </xf>
    <xf numFmtId="0" fontId="12" fillId="0" borderId="0" xfId="4" applyNumberFormat="1" applyFont="1" applyBorder="1" applyAlignment="1">
      <alignment horizontal="left" vertical="top"/>
    </xf>
    <xf numFmtId="0" fontId="12" fillId="0" borderId="0" xfId="4" applyFont="1" applyBorder="1"/>
    <xf numFmtId="167" fontId="12" fillId="0" borderId="0" xfId="5" applyNumberFormat="1" applyFont="1" applyBorder="1" applyAlignment="1">
      <alignment vertical="center"/>
    </xf>
    <xf numFmtId="0" fontId="12" fillId="0" borderId="0" xfId="4" applyFont="1" applyBorder="1" applyAlignment="1">
      <alignment horizontal="center" vertical="center"/>
    </xf>
    <xf numFmtId="0" fontId="12" fillId="0" borderId="0" xfId="4" applyFont="1" applyFill="1"/>
    <xf numFmtId="0" fontId="12" fillId="0" borderId="0" xfId="4" applyFont="1" applyFill="1" applyBorder="1"/>
    <xf numFmtId="0" fontId="18" fillId="0" borderId="16" xfId="4" applyFont="1" applyFill="1" applyBorder="1" applyAlignment="1">
      <alignment horizontal="center" vertical="center"/>
    </xf>
    <xf numFmtId="4" fontId="18" fillId="0" borderId="16" xfId="4" applyNumberFormat="1" applyFont="1" applyFill="1" applyBorder="1" applyAlignment="1">
      <alignment horizontal="center" vertical="center"/>
    </xf>
    <xf numFmtId="0" fontId="12" fillId="0" borderId="0" xfId="4" applyFont="1" applyFill="1" applyAlignment="1">
      <alignment vertical="center"/>
    </xf>
    <xf numFmtId="0" fontId="18" fillId="0" borderId="17" xfId="4" applyFont="1" applyFill="1" applyBorder="1" applyAlignment="1">
      <alignment horizontal="center" vertical="center"/>
    </xf>
    <xf numFmtId="0" fontId="12" fillId="0" borderId="17" xfId="4" applyFont="1" applyFill="1" applyBorder="1" applyAlignment="1">
      <alignment vertical="center"/>
    </xf>
    <xf numFmtId="0" fontId="18" fillId="0" borderId="18" xfId="4" applyFont="1" applyFill="1" applyBorder="1" applyAlignment="1">
      <alignment horizontal="center" vertical="center"/>
    </xf>
    <xf numFmtId="0" fontId="12" fillId="0" borderId="18" xfId="4" applyFont="1" applyFill="1" applyBorder="1" applyAlignment="1">
      <alignment vertical="center"/>
    </xf>
    <xf numFmtId="10" fontId="12" fillId="0" borderId="18" xfId="4" applyNumberFormat="1" applyFont="1" applyFill="1" applyBorder="1" applyAlignment="1">
      <alignment horizontal="center" vertical="center"/>
    </xf>
    <xf numFmtId="0" fontId="18" fillId="0" borderId="19" xfId="4" applyFont="1" applyFill="1" applyBorder="1" applyAlignment="1">
      <alignment horizontal="center" vertical="center"/>
    </xf>
    <xf numFmtId="0" fontId="12" fillId="0" borderId="19" xfId="4" applyFont="1" applyFill="1" applyBorder="1" applyAlignment="1">
      <alignment vertical="center"/>
    </xf>
    <xf numFmtId="10" fontId="18" fillId="0" borderId="16" xfId="4" applyNumberFormat="1" applyFont="1" applyFill="1" applyBorder="1" applyAlignment="1">
      <alignment horizontal="center" vertical="center"/>
    </xf>
    <xf numFmtId="0" fontId="12" fillId="0" borderId="0" xfId="4" applyFont="1" applyFill="1" applyBorder="1" applyAlignment="1">
      <alignment vertical="center"/>
    </xf>
    <xf numFmtId="0" fontId="12" fillId="0" borderId="17" xfId="4" applyFont="1" applyFill="1" applyBorder="1" applyAlignment="1">
      <alignment horizontal="center" vertical="center"/>
    </xf>
    <xf numFmtId="0" fontId="12" fillId="0" borderId="19" xfId="4" applyFont="1" applyFill="1" applyBorder="1" applyAlignment="1">
      <alignment horizontal="center" vertical="center"/>
    </xf>
    <xf numFmtId="10" fontId="12" fillId="0" borderId="23" xfId="4" applyNumberFormat="1" applyFont="1" applyFill="1" applyBorder="1" applyAlignment="1">
      <alignment horizontal="center" vertical="center"/>
    </xf>
    <xf numFmtId="10" fontId="12" fillId="0" borderId="16" xfId="6" applyNumberFormat="1" applyFont="1" applyFill="1" applyBorder="1" applyAlignment="1">
      <alignment horizontal="center" vertical="center"/>
    </xf>
    <xf numFmtId="0" fontId="18" fillId="0" borderId="0" xfId="4" applyFont="1" applyFill="1" applyAlignment="1">
      <alignment vertical="center"/>
    </xf>
    <xf numFmtId="0" fontId="12" fillId="0" borderId="18" xfId="4" applyFont="1" applyFill="1" applyBorder="1" applyAlignment="1">
      <alignment horizontal="center" vertical="center"/>
    </xf>
    <xf numFmtId="10" fontId="12" fillId="0" borderId="16" xfId="4" applyNumberFormat="1" applyFont="1" applyFill="1" applyBorder="1" applyAlignment="1">
      <alignment horizontal="center" vertical="center"/>
    </xf>
    <xf numFmtId="0" fontId="12" fillId="0" borderId="26" xfId="4" applyFont="1" applyFill="1" applyBorder="1" applyAlignment="1">
      <alignment vertical="center"/>
    </xf>
    <xf numFmtId="4" fontId="12" fillId="0" borderId="26" xfId="4" applyNumberFormat="1" applyFont="1" applyFill="1" applyBorder="1" applyAlignment="1">
      <alignment vertical="center"/>
    </xf>
    <xf numFmtId="4" fontId="12" fillId="0" borderId="0" xfId="4" applyNumberFormat="1" applyFont="1" applyFill="1" applyBorder="1" applyAlignment="1">
      <alignment vertical="center"/>
    </xf>
    <xf numFmtId="4" fontId="12" fillId="0" borderId="0" xfId="4" applyNumberFormat="1" applyFont="1" applyFill="1"/>
    <xf numFmtId="0" fontId="12" fillId="0" borderId="0" xfId="4" applyFont="1" applyFill="1" applyAlignment="1">
      <alignment horizontal="right"/>
    </xf>
    <xf numFmtId="0" fontId="0" fillId="0" borderId="0" xfId="0" applyAlignment="1">
      <alignment horizontal="center"/>
    </xf>
    <xf numFmtId="0" fontId="22" fillId="0" borderId="0" xfId="0" applyFont="1" applyAlignment="1">
      <alignment horizontal="center"/>
    </xf>
    <xf numFmtId="4" fontId="18" fillId="0" borderId="17" xfId="4" applyNumberFormat="1" applyFont="1" applyFill="1" applyBorder="1" applyAlignment="1">
      <alignment horizontal="center" vertical="center"/>
    </xf>
    <xf numFmtId="8" fontId="9" fillId="0" borderId="3" xfId="0" applyNumberFormat="1" applyFont="1" applyFill="1" applyBorder="1" applyAlignment="1">
      <alignment horizontal="center" vertical="center"/>
    </xf>
    <xf numFmtId="8" fontId="5" fillId="0" borderId="3" xfId="0" applyNumberFormat="1" applyFont="1" applyFill="1" applyBorder="1" applyAlignment="1">
      <alignment horizontal="left" vertical="center"/>
    </xf>
    <xf numFmtId="0" fontId="23" fillId="0" borderId="0" xfId="11"/>
    <xf numFmtId="0" fontId="26" fillId="11" borderId="35" xfId="10" applyFont="1" applyFill="1" applyBorder="1" applyAlignment="1">
      <alignment horizontal="center" vertical="center"/>
    </xf>
    <xf numFmtId="43" fontId="23" fillId="0" borderId="0" xfId="11" applyNumberFormat="1"/>
    <xf numFmtId="0" fontId="24" fillId="10" borderId="35" xfId="10" applyFont="1" applyFill="1" applyBorder="1" applyAlignment="1">
      <alignment horizontal="center" vertical="center" wrapText="1"/>
    </xf>
    <xf numFmtId="168" fontId="24" fillId="10" borderId="35" xfId="12" applyFont="1" applyFill="1" applyBorder="1" applyAlignment="1" applyProtection="1">
      <alignment horizontal="center" vertical="center"/>
    </xf>
    <xf numFmtId="2" fontId="24" fillId="10" borderId="35" xfId="12" applyNumberFormat="1" applyFont="1" applyFill="1" applyBorder="1" applyAlignment="1" applyProtection="1">
      <alignment horizontal="center" vertical="center" wrapText="1"/>
    </xf>
    <xf numFmtId="168" fontId="24" fillId="10" borderId="35" xfId="12" applyFont="1" applyFill="1" applyBorder="1" applyAlignment="1" applyProtection="1">
      <alignment horizontal="center" vertical="center" wrapText="1"/>
    </xf>
    <xf numFmtId="0" fontId="23" fillId="0" borderId="35" xfId="11" applyBorder="1" applyAlignment="1">
      <alignment horizontal="center" vertical="center"/>
    </xf>
    <xf numFmtId="0" fontId="25" fillId="0" borderId="35" xfId="11" applyFont="1" applyBorder="1" applyAlignment="1">
      <alignment horizontal="justify" vertical="center"/>
    </xf>
    <xf numFmtId="2" fontId="17" fillId="11" borderId="35" xfId="10" applyNumberFormat="1" applyFont="1" applyFill="1" applyBorder="1" applyAlignment="1">
      <alignment horizontal="center" vertical="center"/>
    </xf>
    <xf numFmtId="165" fontId="17" fillId="11" borderId="35" xfId="10" applyNumberFormat="1" applyFont="1" applyFill="1" applyBorder="1" applyAlignment="1">
      <alignment horizontal="center" vertical="center"/>
    </xf>
    <xf numFmtId="0" fontId="27" fillId="0" borderId="0" xfId="11" applyFont="1"/>
    <xf numFmtId="0" fontId="0" fillId="0" borderId="0" xfId="0" applyBorder="1" applyAlignment="1">
      <alignment vertical="center"/>
    </xf>
    <xf numFmtId="0" fontId="0" fillId="0" borderId="0" xfId="0" applyAlignment="1">
      <alignment horizontal="center" vertical="center"/>
    </xf>
    <xf numFmtId="43" fontId="0" fillId="0" borderId="0" xfId="1" applyFont="1" applyAlignment="1">
      <alignment vertical="center"/>
    </xf>
    <xf numFmtId="43" fontId="31" fillId="3" borderId="16" xfId="1" applyFont="1" applyFill="1" applyBorder="1" applyAlignment="1">
      <alignment horizontal="right" vertical="center"/>
    </xf>
    <xf numFmtId="43" fontId="6" fillId="3" borderId="16" xfId="1" applyFont="1" applyFill="1" applyBorder="1" applyAlignment="1">
      <alignment horizontal="right" vertical="center"/>
    </xf>
    <xf numFmtId="43" fontId="7" fillId="0" borderId="0" xfId="1" applyFont="1" applyBorder="1" applyAlignment="1">
      <alignment horizontal="right" vertical="center"/>
    </xf>
    <xf numFmtId="43" fontId="16" fillId="0" borderId="0" xfId="1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43" fontId="6" fillId="3" borderId="1" xfId="1" applyFont="1" applyFill="1" applyBorder="1" applyAlignment="1">
      <alignment horizontal="right" vertical="center"/>
    </xf>
    <xf numFmtId="43" fontId="7" fillId="0" borderId="19" xfId="1" applyFont="1" applyBorder="1" applyAlignment="1">
      <alignment horizontal="right" vertical="center"/>
    </xf>
    <xf numFmtId="43" fontId="16" fillId="0" borderId="0" xfId="1" applyFont="1" applyBorder="1" applyAlignment="1">
      <alignment vertical="center"/>
    </xf>
    <xf numFmtId="43" fontId="6" fillId="3" borderId="16" xfId="1" applyFont="1" applyFill="1" applyBorder="1" applyAlignment="1">
      <alignment horizontal="right" vertical="center" wrapText="1"/>
    </xf>
    <xf numFmtId="43" fontId="7" fillId="0" borderId="0" xfId="1" applyFont="1" applyBorder="1" applyAlignment="1">
      <alignment horizontal="right" vertical="center" wrapText="1"/>
    </xf>
    <xf numFmtId="43" fontId="7" fillId="12" borderId="0" xfId="1" applyFont="1" applyFill="1" applyBorder="1" applyAlignment="1">
      <alignment horizontal="right" vertical="center" wrapText="1"/>
    </xf>
    <xf numFmtId="0" fontId="7" fillId="0" borderId="50" xfId="0" applyFont="1" applyFill="1" applyBorder="1" applyAlignment="1">
      <alignment horizontal="center" vertical="center"/>
    </xf>
    <xf numFmtId="43" fontId="16" fillId="12" borderId="0" xfId="1" applyFont="1" applyFill="1" applyBorder="1" applyAlignment="1">
      <alignment vertical="center" wrapText="1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43" fontId="6" fillId="3" borderId="35" xfId="1" applyFont="1" applyFill="1" applyBorder="1" applyAlignment="1">
      <alignment horizontal="center" vertical="center"/>
    </xf>
    <xf numFmtId="0" fontId="6" fillId="3" borderId="35" xfId="0" applyFont="1" applyFill="1" applyBorder="1" applyAlignment="1">
      <alignment vertical="center"/>
    </xf>
    <xf numFmtId="43" fontId="7" fillId="0" borderId="35" xfId="1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5" xfId="0" applyFont="1" applyBorder="1" applyAlignment="1">
      <alignment vertical="center" wrapText="1"/>
    </xf>
    <xf numFmtId="0" fontId="7" fillId="0" borderId="35" xfId="0" applyFont="1" applyBorder="1" applyAlignment="1">
      <alignment horizontal="center" vertical="center" wrapText="1"/>
    </xf>
    <xf numFmtId="43" fontId="33" fillId="0" borderId="35" xfId="1" applyFont="1" applyBorder="1" applyAlignment="1">
      <alignment horizontal="right" vertical="center"/>
    </xf>
    <xf numFmtId="0" fontId="35" fillId="4" borderId="0" xfId="11" applyFont="1" applyFill="1"/>
    <xf numFmtId="0" fontId="23" fillId="15" borderId="0" xfId="11" applyFill="1"/>
    <xf numFmtId="164" fontId="7" fillId="0" borderId="35" xfId="1" applyNumberFormat="1" applyFont="1" applyBorder="1" applyAlignment="1">
      <alignment horizontal="center" vertical="center"/>
    </xf>
    <xf numFmtId="0" fontId="7" fillId="0" borderId="47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left" vertical="center" wrapText="1"/>
    </xf>
    <xf numFmtId="0" fontId="7" fillId="0" borderId="53" xfId="0" applyFont="1" applyFill="1" applyBorder="1" applyAlignment="1">
      <alignment horizontal="center" vertical="center"/>
    </xf>
    <xf numFmtId="0" fontId="6" fillId="0" borderId="17" xfId="0" applyNumberFormat="1" applyFont="1" applyFill="1" applyBorder="1" applyAlignment="1">
      <alignment horizontal="center"/>
    </xf>
    <xf numFmtId="43" fontId="7" fillId="0" borderId="17" xfId="1" applyFont="1" applyFill="1" applyBorder="1" applyAlignment="1">
      <alignment horizontal="right" vertical="center"/>
    </xf>
    <xf numFmtId="0" fontId="7" fillId="0" borderId="18" xfId="0" applyFont="1" applyFill="1" applyBorder="1" applyAlignment="1">
      <alignment horizontal="left" vertical="center" wrapText="1"/>
    </xf>
    <xf numFmtId="0" fontId="6" fillId="0" borderId="18" xfId="0" applyNumberFormat="1" applyFont="1" applyFill="1" applyBorder="1" applyAlignment="1">
      <alignment horizontal="center"/>
    </xf>
    <xf numFmtId="43" fontId="7" fillId="0" borderId="18" xfId="1" applyFont="1" applyFill="1" applyBorder="1" applyAlignment="1">
      <alignment horizontal="right" vertical="center"/>
    </xf>
    <xf numFmtId="0" fontId="7" fillId="0" borderId="18" xfId="0" applyFont="1" applyFill="1" applyBorder="1" applyAlignment="1">
      <alignment vertical="center" wrapText="1"/>
    </xf>
    <xf numFmtId="14" fontId="0" fillId="0" borderId="18" xfId="0" applyNumberFormat="1" applyFont="1" applyFill="1" applyBorder="1" applyAlignment="1">
      <alignment vertical="center" wrapText="1"/>
    </xf>
    <xf numFmtId="0" fontId="8" fillId="0" borderId="18" xfId="0" applyFont="1" applyFill="1" applyBorder="1" applyAlignment="1">
      <alignment vertical="top" wrapText="1"/>
    </xf>
    <xf numFmtId="0" fontId="36" fillId="0" borderId="18" xfId="0" applyNumberFormat="1" applyFont="1" applyFill="1" applyBorder="1" applyAlignment="1">
      <alignment horizontal="center" wrapText="1"/>
    </xf>
    <xf numFmtId="0" fontId="0" fillId="0" borderId="18" xfId="0" applyFont="1" applyFill="1" applyBorder="1"/>
    <xf numFmtId="0" fontId="7" fillId="0" borderId="47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6" fillId="0" borderId="19" xfId="0" applyNumberFormat="1" applyFont="1" applyBorder="1" applyAlignment="1">
      <alignment horizontal="center"/>
    </xf>
    <xf numFmtId="0" fontId="6" fillId="3" borderId="54" xfId="0" applyNumberFormat="1" applyFont="1" applyFill="1" applyBorder="1" applyAlignment="1">
      <alignment horizontal="center"/>
    </xf>
    <xf numFmtId="0" fontId="6" fillId="3" borderId="16" xfId="0" applyNumberFormat="1" applyFont="1" applyFill="1" applyBorder="1" applyAlignment="1">
      <alignment horizontal="center"/>
    </xf>
    <xf numFmtId="43" fontId="16" fillId="0" borderId="0" xfId="1" applyFont="1" applyBorder="1" applyAlignment="1">
      <alignment horizontal="right"/>
    </xf>
    <xf numFmtId="0" fontId="37" fillId="0" borderId="0" xfId="0" applyNumberFormat="1" applyFont="1" applyAlignment="1">
      <alignment horizontal="center"/>
    </xf>
    <xf numFmtId="0" fontId="7" fillId="0" borderId="27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vertical="center"/>
    </xf>
    <xf numFmtId="0" fontId="7" fillId="0" borderId="28" xfId="0" applyFont="1" applyFill="1" applyBorder="1" applyAlignment="1">
      <alignment horizontal="center" vertical="center"/>
    </xf>
    <xf numFmtId="0" fontId="6" fillId="0" borderId="28" xfId="0" applyNumberFormat="1" applyFont="1" applyFill="1" applyBorder="1" applyAlignment="1">
      <alignment horizontal="center" wrapText="1"/>
    </xf>
    <xf numFmtId="43" fontId="7" fillId="0" borderId="29" xfId="1" applyFont="1" applyFill="1" applyBorder="1" applyAlignment="1">
      <alignment horizontal="right" vertical="center"/>
    </xf>
    <xf numFmtId="0" fontId="7" fillId="0" borderId="30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vertical="top" wrapText="1"/>
    </xf>
    <xf numFmtId="0" fontId="8" fillId="0" borderId="35" xfId="0" applyFont="1" applyFill="1" applyBorder="1" applyAlignment="1">
      <alignment horizontal="center" vertical="center" wrapText="1"/>
    </xf>
    <xf numFmtId="0" fontId="36" fillId="0" borderId="35" xfId="0" applyNumberFormat="1" applyFont="1" applyFill="1" applyBorder="1" applyAlignment="1">
      <alignment horizontal="center" wrapText="1"/>
    </xf>
    <xf numFmtId="43" fontId="7" fillId="0" borderId="31" xfId="1" applyFont="1" applyFill="1" applyBorder="1" applyAlignment="1">
      <alignment horizontal="right" vertical="center"/>
    </xf>
    <xf numFmtId="0" fontId="7" fillId="0" borderId="35" xfId="0" applyFont="1" applyFill="1" applyBorder="1" applyAlignment="1">
      <alignment vertical="center"/>
    </xf>
    <xf numFmtId="0" fontId="7" fillId="0" borderId="35" xfId="0" applyFont="1" applyFill="1" applyBorder="1" applyAlignment="1">
      <alignment horizontal="center" vertical="center"/>
    </xf>
    <xf numFmtId="0" fontId="6" fillId="0" borderId="35" xfId="0" applyNumberFormat="1" applyFont="1" applyFill="1" applyBorder="1" applyAlignment="1">
      <alignment horizontal="center"/>
    </xf>
    <xf numFmtId="0" fontId="0" fillId="0" borderId="35" xfId="0" applyFont="1" applyFill="1" applyBorder="1"/>
    <xf numFmtId="0" fontId="0" fillId="0" borderId="35" xfId="0" applyFont="1" applyFill="1" applyBorder="1" applyAlignment="1">
      <alignment vertical="center" wrapText="1"/>
    </xf>
    <xf numFmtId="0" fontId="7" fillId="0" borderId="35" xfId="0" applyFont="1" applyFill="1" applyBorder="1" applyAlignment="1">
      <alignment horizontal="center" vertical="center" wrapText="1"/>
    </xf>
    <xf numFmtId="0" fontId="2" fillId="0" borderId="35" xfId="0" applyNumberFormat="1" applyFont="1" applyFill="1" applyBorder="1" applyAlignment="1">
      <alignment horizontal="center" wrapText="1"/>
    </xf>
    <xf numFmtId="0" fontId="2" fillId="0" borderId="35" xfId="0" applyNumberFormat="1" applyFont="1" applyFill="1" applyBorder="1" applyAlignment="1">
      <alignment horizontal="center"/>
    </xf>
    <xf numFmtId="0" fontId="0" fillId="0" borderId="35" xfId="0" applyFont="1" applyFill="1" applyBorder="1" applyAlignment="1">
      <alignment horizontal="left" vertical="center" wrapText="1"/>
    </xf>
    <xf numFmtId="0" fontId="7" fillId="0" borderId="35" xfId="0" applyFont="1" applyFill="1" applyBorder="1" applyAlignment="1">
      <alignment vertical="center" wrapText="1"/>
    </xf>
    <xf numFmtId="0" fontId="6" fillId="0" borderId="35" xfId="0" applyNumberFormat="1" applyFont="1" applyFill="1" applyBorder="1" applyAlignment="1">
      <alignment horizontal="center" wrapText="1"/>
    </xf>
    <xf numFmtId="0" fontId="7" fillId="0" borderId="32" xfId="0" applyFont="1" applyFill="1" applyBorder="1" applyAlignment="1">
      <alignment horizontal="center" vertical="center" wrapText="1"/>
    </xf>
    <xf numFmtId="0" fontId="0" fillId="0" borderId="33" xfId="0" applyFont="1" applyFill="1" applyBorder="1" applyAlignment="1">
      <alignment vertical="center" wrapText="1"/>
    </xf>
    <xf numFmtId="0" fontId="7" fillId="0" borderId="33" xfId="0" applyFont="1" applyFill="1" applyBorder="1" applyAlignment="1">
      <alignment horizontal="center" vertical="center"/>
    </xf>
    <xf numFmtId="0" fontId="2" fillId="0" borderId="33" xfId="0" applyNumberFormat="1" applyFont="1" applyFill="1" applyBorder="1" applyAlignment="1">
      <alignment horizontal="center" wrapText="1"/>
    </xf>
    <xf numFmtId="43" fontId="7" fillId="0" borderId="34" xfId="1" applyFont="1" applyFill="1" applyBorder="1" applyAlignment="1">
      <alignment horizontal="right" vertical="center"/>
    </xf>
    <xf numFmtId="0" fontId="6" fillId="3" borderId="1" xfId="0" applyNumberFormat="1" applyFont="1" applyFill="1" applyBorder="1" applyAlignment="1">
      <alignment horizontal="center"/>
    </xf>
    <xf numFmtId="43" fontId="6" fillId="3" borderId="1" xfId="1" applyFont="1" applyFill="1" applyBorder="1" applyAlignment="1">
      <alignment horizontal="right" vertical="center" wrapText="1"/>
    </xf>
    <xf numFmtId="43" fontId="16" fillId="0" borderId="0" xfId="1" applyFont="1" applyAlignment="1">
      <alignment horizontal="right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Fill="1" applyBorder="1" applyAlignment="1">
      <alignment horizontal="justify" vertical="center"/>
    </xf>
    <xf numFmtId="0" fontId="6" fillId="0" borderId="28" xfId="0" applyNumberFormat="1" applyFont="1" applyFill="1" applyBorder="1" applyAlignment="1">
      <alignment horizontal="center"/>
    </xf>
    <xf numFmtId="0" fontId="7" fillId="0" borderId="30" xfId="0" applyFont="1" applyBorder="1" applyAlignment="1">
      <alignment horizontal="center" vertical="center"/>
    </xf>
    <xf numFmtId="0" fontId="7" fillId="0" borderId="35" xfId="0" applyFont="1" applyFill="1" applyBorder="1" applyAlignment="1">
      <alignment horizontal="justify" vertical="center"/>
    </xf>
    <xf numFmtId="0" fontId="7" fillId="0" borderId="35" xfId="0" applyFont="1" applyFill="1" applyBorder="1" applyAlignment="1">
      <alignment horizontal="justify" vertical="center" wrapText="1"/>
    </xf>
    <xf numFmtId="0" fontId="7" fillId="0" borderId="32" xfId="0" applyFont="1" applyBorder="1" applyAlignment="1">
      <alignment horizontal="center" vertical="center"/>
    </xf>
    <xf numFmtId="0" fontId="7" fillId="0" borderId="33" xfId="0" applyFont="1" applyFill="1" applyBorder="1" applyAlignment="1">
      <alignment horizontal="justify" vertical="center"/>
    </xf>
    <xf numFmtId="0" fontId="6" fillId="0" borderId="33" xfId="0" applyNumberFormat="1" applyFont="1" applyFill="1" applyBorder="1" applyAlignment="1">
      <alignment horizontal="center"/>
    </xf>
    <xf numFmtId="0" fontId="31" fillId="3" borderId="16" xfId="0" applyNumberFormat="1" applyFont="1" applyFill="1" applyBorder="1" applyAlignment="1">
      <alignment horizontal="center"/>
    </xf>
    <xf numFmtId="43" fontId="0" fillId="0" borderId="0" xfId="1" applyFont="1" applyAlignment="1">
      <alignment horizontal="right"/>
    </xf>
    <xf numFmtId="0" fontId="2" fillId="0" borderId="0" xfId="0" applyNumberFormat="1" applyFont="1" applyAlignment="1">
      <alignment horizontal="center"/>
    </xf>
    <xf numFmtId="0" fontId="7" fillId="0" borderId="55" xfId="0" applyFont="1" applyFill="1" applyBorder="1" applyAlignment="1">
      <alignment horizontal="center" vertical="center"/>
    </xf>
    <xf numFmtId="0" fontId="6" fillId="3" borderId="35" xfId="0" applyFont="1" applyFill="1" applyBorder="1" applyAlignment="1">
      <alignment horizontal="center" vertical="center"/>
    </xf>
    <xf numFmtId="0" fontId="6" fillId="3" borderId="35" xfId="0" applyFont="1" applyFill="1" applyBorder="1" applyAlignment="1">
      <alignment vertical="center" wrapText="1"/>
    </xf>
    <xf numFmtId="43" fontId="6" fillId="3" borderId="35" xfId="1" applyFont="1" applyFill="1" applyBorder="1" applyAlignment="1">
      <alignment horizontal="center" vertical="center" wrapText="1"/>
    </xf>
    <xf numFmtId="0" fontId="6" fillId="3" borderId="38" xfId="0" applyFont="1" applyFill="1" applyBorder="1" applyAlignment="1">
      <alignment vertical="center"/>
    </xf>
    <xf numFmtId="0" fontId="6" fillId="3" borderId="37" xfId="0" applyFont="1" applyFill="1" applyBorder="1" applyAlignment="1">
      <alignment vertical="center"/>
    </xf>
    <xf numFmtId="0" fontId="6" fillId="3" borderId="36" xfId="0" applyFont="1" applyFill="1" applyBorder="1" applyAlignment="1">
      <alignment vertical="center"/>
    </xf>
    <xf numFmtId="39" fontId="17" fillId="0" borderId="35" xfId="10" applyNumberFormat="1" applyFont="1" applyFill="1" applyBorder="1" applyAlignment="1">
      <alignment horizontal="center" vertical="center"/>
    </xf>
    <xf numFmtId="170" fontId="17" fillId="0" borderId="35" xfId="10" applyNumberFormat="1" applyFont="1" applyFill="1" applyBorder="1" applyAlignment="1">
      <alignment horizontal="center" vertical="center"/>
    </xf>
    <xf numFmtId="39" fontId="17" fillId="0" borderId="35" xfId="10" applyNumberFormat="1" applyFont="1" applyFill="1" applyBorder="1" applyAlignment="1">
      <alignment horizontal="right" vertical="center"/>
    </xf>
    <xf numFmtId="171" fontId="39" fillId="18" borderId="35" xfId="13" applyFont="1" applyFill="1" applyBorder="1" applyAlignment="1" applyProtection="1">
      <alignment horizontal="center"/>
    </xf>
    <xf numFmtId="165" fontId="39" fillId="17" borderId="35" xfId="7" applyFont="1" applyFill="1" applyBorder="1"/>
    <xf numFmtId="10" fontId="39" fillId="18" borderId="35" xfId="2" applyNumberFormat="1" applyFont="1" applyFill="1" applyBorder="1" applyAlignment="1" applyProtection="1">
      <alignment horizontal="center"/>
    </xf>
    <xf numFmtId="0" fontId="40" fillId="21" borderId="35" xfId="10" applyFont="1" applyFill="1" applyBorder="1" applyAlignment="1">
      <alignment horizontal="center" vertical="center" wrapText="1"/>
    </xf>
    <xf numFmtId="168" fontId="40" fillId="21" borderId="35" xfId="12" applyFont="1" applyFill="1" applyBorder="1" applyAlignment="1" applyProtection="1">
      <alignment horizontal="center" vertical="center"/>
    </xf>
    <xf numFmtId="168" fontId="40" fillId="21" borderId="35" xfId="12" applyFont="1" applyFill="1" applyBorder="1" applyAlignment="1" applyProtection="1">
      <alignment horizontal="center" vertical="center" wrapText="1"/>
    </xf>
    <xf numFmtId="0" fontId="17" fillId="0" borderId="35" xfId="11" applyFont="1" applyBorder="1" applyAlignment="1">
      <alignment horizontal="justify" vertical="center"/>
    </xf>
    <xf numFmtId="0" fontId="17" fillId="11" borderId="35" xfId="10" applyFont="1" applyFill="1" applyBorder="1" applyAlignment="1">
      <alignment horizontal="center" vertical="center"/>
    </xf>
    <xf numFmtId="169" fontId="17" fillId="11" borderId="35" xfId="10" applyNumberFormat="1" applyFont="1" applyFill="1" applyBorder="1" applyAlignment="1">
      <alignment horizontal="center" vertical="center"/>
    </xf>
    <xf numFmtId="169" fontId="17" fillId="14" borderId="35" xfId="3" applyNumberFormat="1" applyFont="1" applyFill="1" applyBorder="1" applyAlignment="1" applyProtection="1">
      <alignment horizontal="center"/>
    </xf>
    <xf numFmtId="10" fontId="17" fillId="8" borderId="35" xfId="9" applyNumberFormat="1" applyFont="1" applyFill="1" applyBorder="1"/>
    <xf numFmtId="165" fontId="17" fillId="8" borderId="35" xfId="7" applyFont="1" applyFill="1" applyBorder="1"/>
    <xf numFmtId="0" fontId="32" fillId="3" borderId="0" xfId="0" applyFont="1" applyFill="1" applyBorder="1" applyAlignment="1">
      <alignment vertical="center"/>
    </xf>
    <xf numFmtId="0" fontId="31" fillId="3" borderId="0" xfId="0" applyNumberFormat="1" applyFont="1" applyFill="1" applyBorder="1" applyAlignment="1">
      <alignment horizontal="center"/>
    </xf>
    <xf numFmtId="43" fontId="31" fillId="3" borderId="0" xfId="1" applyFont="1" applyFill="1" applyBorder="1" applyAlignment="1">
      <alignment horizontal="right" vertical="center"/>
    </xf>
    <xf numFmtId="0" fontId="31" fillId="3" borderId="0" xfId="0" applyFont="1" applyFill="1" applyBorder="1" applyAlignment="1">
      <alignment vertical="center"/>
    </xf>
    <xf numFmtId="0" fontId="31" fillId="3" borderId="8" xfId="0" applyNumberFormat="1" applyFont="1" applyFill="1" applyBorder="1" applyAlignment="1">
      <alignment horizontal="center"/>
    </xf>
    <xf numFmtId="43" fontId="31" fillId="3" borderId="8" xfId="1" applyFont="1" applyFill="1" applyBorder="1" applyAlignment="1">
      <alignment horizontal="right" vertical="center"/>
    </xf>
    <xf numFmtId="0" fontId="31" fillId="3" borderId="20" xfId="0" applyFont="1" applyFill="1" applyBorder="1" applyAlignment="1">
      <alignment vertical="center"/>
    </xf>
    <xf numFmtId="0" fontId="31" fillId="3" borderId="56" xfId="0" applyFont="1" applyFill="1" applyBorder="1" applyAlignment="1">
      <alignment vertical="center"/>
    </xf>
    <xf numFmtId="0" fontId="31" fillId="3" borderId="38" xfId="0" applyFont="1" applyFill="1" applyBorder="1" applyAlignment="1">
      <alignment vertical="center"/>
    </xf>
    <xf numFmtId="0" fontId="17" fillId="0" borderId="35" xfId="11" applyFont="1" applyBorder="1" applyAlignment="1">
      <alignment horizontal="center" vertical="center"/>
    </xf>
    <xf numFmtId="44" fontId="17" fillId="16" borderId="29" xfId="3" applyFont="1" applyFill="1" applyBorder="1" applyAlignment="1" applyProtection="1">
      <alignment horizontal="center"/>
    </xf>
    <xf numFmtId="10" fontId="8" fillId="22" borderId="31" xfId="9" applyNumberFormat="1" applyFont="1" applyFill="1" applyBorder="1"/>
    <xf numFmtId="44" fontId="17" fillId="16" borderId="34" xfId="3" applyFont="1" applyFill="1" applyBorder="1" applyAlignment="1" applyProtection="1">
      <alignment horizontal="center"/>
    </xf>
    <xf numFmtId="0" fontId="24" fillId="10" borderId="55" xfId="10" applyFont="1" applyFill="1" applyBorder="1" applyAlignment="1">
      <alignment horizontal="center" vertical="center" wrapText="1"/>
    </xf>
    <xf numFmtId="168" fontId="24" fillId="10" borderId="55" xfId="12" applyFont="1" applyFill="1" applyBorder="1" applyAlignment="1" applyProtection="1">
      <alignment horizontal="center" vertical="center"/>
    </xf>
    <xf numFmtId="2" fontId="24" fillId="10" borderId="55" xfId="12" applyNumberFormat="1" applyFont="1" applyFill="1" applyBorder="1" applyAlignment="1" applyProtection="1">
      <alignment horizontal="center" vertical="center" wrapText="1"/>
    </xf>
    <xf numFmtId="168" fontId="24" fillId="10" borderId="55" xfId="12" applyFont="1" applyFill="1" applyBorder="1" applyAlignment="1" applyProtection="1">
      <alignment horizontal="center" vertical="center" wrapText="1"/>
    </xf>
    <xf numFmtId="165" fontId="0" fillId="0" borderId="17" xfId="7" applyFont="1" applyBorder="1"/>
    <xf numFmtId="165" fontId="0" fillId="0" borderId="18" xfId="7" applyFont="1" applyBorder="1"/>
    <xf numFmtId="165" fontId="0" fillId="0" borderId="19" xfId="7" applyFont="1" applyBorder="1"/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29" fillId="0" borderId="18" xfId="0" applyFont="1" applyBorder="1" applyAlignment="1">
      <alignment horizontal="justify" vertical="center" wrapText="1"/>
    </xf>
    <xf numFmtId="0" fontId="0" fillId="0" borderId="19" xfId="0" applyBorder="1" applyAlignment="1">
      <alignment wrapText="1"/>
    </xf>
    <xf numFmtId="165" fontId="2" fillId="3" borderId="14" xfId="0" applyNumberFormat="1" applyFont="1" applyFill="1" applyBorder="1"/>
    <xf numFmtId="165" fontId="2" fillId="3" borderId="15" xfId="0" applyNumberFormat="1" applyFont="1" applyFill="1" applyBorder="1"/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17" fillId="3" borderId="35" xfId="10" applyFont="1" applyFill="1" applyBorder="1" applyAlignment="1">
      <alignment horizontal="center" vertical="center"/>
    </xf>
    <xf numFmtId="0" fontId="23" fillId="0" borderId="0" xfId="11" applyFill="1"/>
    <xf numFmtId="0" fontId="35" fillId="0" borderId="0" xfId="11" applyFont="1" applyFill="1"/>
    <xf numFmtId="8" fontId="5" fillId="0" borderId="4" xfId="0" applyNumberFormat="1" applyFont="1" applyFill="1" applyBorder="1" applyAlignment="1">
      <alignment horizontal="center" vertical="center"/>
    </xf>
    <xf numFmtId="8" fontId="5" fillId="0" borderId="2" xfId="0" applyNumberFormat="1" applyFont="1" applyFill="1" applyBorder="1" applyAlignment="1">
      <alignment horizontal="center" vertical="center"/>
    </xf>
    <xf numFmtId="8" fontId="9" fillId="0" borderId="3" xfId="0" applyNumberFormat="1" applyFont="1" applyFill="1" applyBorder="1" applyAlignment="1">
      <alignment horizontal="center" vertical="center"/>
    </xf>
    <xf numFmtId="0" fontId="14" fillId="0" borderId="4" xfId="0" applyFont="1" applyBorder="1" applyAlignment="1">
      <alignment vertical="center" wrapText="1"/>
    </xf>
    <xf numFmtId="8" fontId="5" fillId="0" borderId="3" xfId="0" applyNumberFormat="1" applyFont="1" applyFill="1" applyBorder="1" applyAlignment="1">
      <alignment horizontal="left" vertical="center"/>
    </xf>
    <xf numFmtId="0" fontId="9" fillId="0" borderId="2" xfId="0" applyFont="1" applyBorder="1" applyAlignment="1">
      <alignment vertical="center"/>
    </xf>
    <xf numFmtId="8" fontId="5" fillId="0" borderId="2" xfId="0" applyNumberFormat="1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10" fontId="12" fillId="23" borderId="17" xfId="4" applyNumberFormat="1" applyFont="1" applyFill="1" applyBorder="1" applyAlignment="1" applyProtection="1">
      <alignment horizontal="center" vertical="center"/>
      <protection locked="0"/>
    </xf>
    <xf numFmtId="10" fontId="12" fillId="23" borderId="18" xfId="4" applyNumberFormat="1" applyFont="1" applyFill="1" applyBorder="1" applyAlignment="1" applyProtection="1">
      <alignment horizontal="center" vertical="center"/>
      <protection locked="0"/>
    </xf>
    <xf numFmtId="10" fontId="12" fillId="23" borderId="19" xfId="4" applyNumberFormat="1" applyFont="1" applyFill="1" applyBorder="1" applyAlignment="1" applyProtection="1">
      <alignment horizontal="center" vertical="center"/>
      <protection locked="0"/>
    </xf>
    <xf numFmtId="10" fontId="12" fillId="23" borderId="17" xfId="6" applyNumberFormat="1" applyFont="1" applyFill="1" applyBorder="1" applyAlignment="1" applyProtection="1">
      <alignment horizontal="center" vertical="center"/>
      <protection locked="0"/>
    </xf>
    <xf numFmtId="10" fontId="12" fillId="23" borderId="23" xfId="4" applyNumberFormat="1" applyFont="1" applyFill="1" applyBorder="1" applyAlignment="1" applyProtection="1">
      <alignment horizontal="center" vertical="center"/>
      <protection locked="0"/>
    </xf>
    <xf numFmtId="44" fontId="14" fillId="23" borderId="2" xfId="3" applyFont="1" applyFill="1" applyBorder="1" applyAlignment="1" applyProtection="1">
      <alignment horizontal="center"/>
      <protection locked="0"/>
    </xf>
    <xf numFmtId="0" fontId="14" fillId="23" borderId="2" xfId="0" applyFont="1" applyFill="1" applyBorder="1" applyAlignment="1" applyProtection="1">
      <alignment horizontal="center" vertical="justify"/>
      <protection locked="0"/>
    </xf>
    <xf numFmtId="14" fontId="12" fillId="23" borderId="2" xfId="0" applyNumberFormat="1" applyFont="1" applyFill="1" applyBorder="1" applyAlignment="1" applyProtection="1">
      <alignment horizontal="center" vertical="center"/>
      <protection locked="0"/>
    </xf>
    <xf numFmtId="10" fontId="9" fillId="23" borderId="2" xfId="2" applyNumberFormat="1" applyFont="1" applyFill="1" applyBorder="1" applyAlignment="1" applyProtection="1">
      <alignment horizontal="center" vertical="center"/>
      <protection locked="0"/>
    </xf>
    <xf numFmtId="10" fontId="9" fillId="23" borderId="4" xfId="2" applyNumberFormat="1" applyFont="1" applyFill="1" applyBorder="1" applyAlignment="1" applyProtection="1">
      <alignment horizontal="center" vertical="center"/>
      <protection locked="0"/>
    </xf>
    <xf numFmtId="8" fontId="5" fillId="23" borderId="4" xfId="0" applyNumberFormat="1" applyFont="1" applyFill="1" applyBorder="1" applyAlignment="1" applyProtection="1">
      <alignment horizontal="center" vertical="center"/>
      <protection locked="0"/>
    </xf>
    <xf numFmtId="8" fontId="5" fillId="23" borderId="2" xfId="0" applyNumberFormat="1" applyFont="1" applyFill="1" applyBorder="1" applyAlignment="1" applyProtection="1">
      <alignment horizontal="center" vertical="center"/>
      <protection locked="0"/>
    </xf>
    <xf numFmtId="10" fontId="5" fillId="23" borderId="4" xfId="2" applyNumberFormat="1" applyFont="1" applyFill="1" applyBorder="1" applyAlignment="1" applyProtection="1">
      <alignment vertical="center"/>
      <protection locked="0"/>
    </xf>
    <xf numFmtId="39" fontId="17" fillId="23" borderId="35" xfId="10" applyNumberFormat="1" applyFont="1" applyFill="1" applyBorder="1" applyAlignment="1" applyProtection="1">
      <alignment horizontal="center" vertical="center"/>
      <protection locked="0"/>
    </xf>
    <xf numFmtId="169" fontId="17" fillId="24" borderId="35" xfId="10" applyNumberFormat="1" applyFont="1" applyFill="1" applyBorder="1" applyAlignment="1" applyProtection="1">
      <alignment horizontal="center" vertical="center"/>
      <protection locked="0"/>
    </xf>
    <xf numFmtId="165" fontId="17" fillId="24" borderId="35" xfId="10" applyNumberFormat="1" applyFont="1" applyFill="1" applyBorder="1" applyAlignment="1" applyProtection="1">
      <alignment horizontal="center" vertical="center"/>
      <protection locked="0"/>
    </xf>
    <xf numFmtId="43" fontId="7" fillId="23" borderId="17" xfId="1" applyFont="1" applyFill="1" applyBorder="1" applyAlignment="1" applyProtection="1">
      <alignment horizontal="right"/>
      <protection locked="0"/>
    </xf>
    <xf numFmtId="43" fontId="7" fillId="23" borderId="18" xfId="1" applyFont="1" applyFill="1" applyBorder="1" applyAlignment="1" applyProtection="1">
      <alignment horizontal="right"/>
      <protection locked="0"/>
    </xf>
    <xf numFmtId="4" fontId="8" fillId="23" borderId="18" xfId="0" applyNumberFormat="1" applyFont="1" applyFill="1" applyBorder="1" applyAlignment="1" applyProtection="1">
      <alignment horizontal="right" wrapText="1"/>
      <protection locked="0"/>
    </xf>
    <xf numFmtId="43" fontId="7" fillId="23" borderId="19" xfId="1" applyFont="1" applyFill="1" applyBorder="1" applyAlignment="1" applyProtection="1">
      <alignment horizontal="right"/>
      <protection locked="0"/>
    </xf>
    <xf numFmtId="43" fontId="7" fillId="23" borderId="28" xfId="1" applyFont="1" applyFill="1" applyBorder="1" applyAlignment="1" applyProtection="1">
      <alignment horizontal="right" wrapText="1"/>
      <protection locked="0"/>
    </xf>
    <xf numFmtId="4" fontId="8" fillId="23" borderId="35" xfId="0" applyNumberFormat="1" applyFont="1" applyFill="1" applyBorder="1" applyAlignment="1" applyProtection="1">
      <alignment horizontal="right" wrapText="1"/>
      <protection locked="0"/>
    </xf>
    <xf numFmtId="43" fontId="7" fillId="23" borderId="35" xfId="1" applyFont="1" applyFill="1" applyBorder="1" applyAlignment="1" applyProtection="1">
      <alignment horizontal="right"/>
      <protection locked="0"/>
    </xf>
    <xf numFmtId="43" fontId="7" fillId="23" borderId="33" xfId="1" applyFont="1" applyFill="1" applyBorder="1" applyAlignment="1" applyProtection="1">
      <alignment horizontal="right"/>
      <protection locked="0"/>
    </xf>
    <xf numFmtId="2" fontId="0" fillId="23" borderId="28" xfId="0" applyNumberFormat="1" applyFont="1" applyFill="1" applyBorder="1" applyAlignment="1" applyProtection="1">
      <alignment horizontal="right" vertical="center"/>
      <protection locked="0"/>
    </xf>
    <xf numFmtId="2" fontId="0" fillId="23" borderId="35" xfId="0" applyNumberFormat="1" applyFont="1" applyFill="1" applyBorder="1" applyAlignment="1" applyProtection="1">
      <alignment horizontal="right" vertical="center"/>
      <protection locked="0"/>
    </xf>
    <xf numFmtId="2" fontId="0" fillId="23" borderId="33" xfId="0" applyNumberFormat="1" applyFont="1" applyFill="1" applyBorder="1" applyAlignment="1" applyProtection="1">
      <alignment horizontal="right" vertical="center"/>
      <protection locked="0"/>
    </xf>
    <xf numFmtId="10" fontId="12" fillId="23" borderId="16" xfId="4" applyNumberFormat="1" applyFont="1" applyFill="1" applyBorder="1" applyAlignment="1" applyProtection="1">
      <alignment horizontal="center" vertical="center"/>
      <protection locked="0"/>
    </xf>
    <xf numFmtId="0" fontId="14" fillId="0" borderId="2" xfId="0" applyFont="1" applyBorder="1" applyAlignment="1" applyProtection="1">
      <alignment vertical="center" wrapText="1"/>
      <protection locked="0"/>
    </xf>
    <xf numFmtId="0" fontId="9" fillId="0" borderId="2" xfId="0" applyFont="1" applyBorder="1" applyAlignment="1" applyProtection="1">
      <alignment vertical="center"/>
      <protection locked="0"/>
    </xf>
    <xf numFmtId="10" fontId="9" fillId="0" borderId="36" xfId="2" applyNumberFormat="1" applyFont="1" applyFill="1" applyBorder="1" applyAlignment="1">
      <alignment horizontal="center" vertical="center"/>
    </xf>
    <xf numFmtId="10" fontId="9" fillId="0" borderId="36" xfId="2" applyNumberFormat="1" applyFont="1" applyFill="1" applyBorder="1" applyAlignment="1" applyProtection="1">
      <alignment horizontal="center" vertical="center"/>
    </xf>
    <xf numFmtId="0" fontId="12" fillId="0" borderId="24" xfId="4" applyFont="1" applyFill="1" applyBorder="1" applyAlignment="1">
      <alignment horizontal="center" vertical="center"/>
    </xf>
    <xf numFmtId="0" fontId="12" fillId="0" borderId="25" xfId="4" applyFont="1" applyFill="1" applyBorder="1" applyAlignment="1">
      <alignment horizontal="center" vertical="center"/>
    </xf>
    <xf numFmtId="0" fontId="18" fillId="0" borderId="13" xfId="4" applyFont="1" applyFill="1" applyBorder="1" applyAlignment="1">
      <alignment horizontal="center"/>
    </xf>
    <xf numFmtId="0" fontId="18" fillId="0" borderId="14" xfId="4" applyFont="1" applyFill="1" applyBorder="1" applyAlignment="1">
      <alignment horizontal="center"/>
    </xf>
    <xf numFmtId="0" fontId="18" fillId="0" borderId="15" xfId="4" applyFont="1" applyFill="1" applyBorder="1" applyAlignment="1">
      <alignment horizontal="center"/>
    </xf>
    <xf numFmtId="49" fontId="18" fillId="0" borderId="13" xfId="4" applyNumberFormat="1" applyFont="1" applyFill="1" applyBorder="1" applyAlignment="1">
      <alignment horizontal="center"/>
    </xf>
    <xf numFmtId="49" fontId="18" fillId="0" borderId="14" xfId="4" applyNumberFormat="1" applyFont="1" applyFill="1" applyBorder="1" applyAlignment="1">
      <alignment horizontal="center"/>
    </xf>
    <xf numFmtId="49" fontId="18" fillId="0" borderId="15" xfId="4" applyNumberFormat="1" applyFont="1" applyFill="1" applyBorder="1" applyAlignment="1">
      <alignment horizontal="center"/>
    </xf>
    <xf numFmtId="0" fontId="18" fillId="0" borderId="13" xfId="4" applyFont="1" applyFill="1" applyBorder="1" applyAlignment="1">
      <alignment horizontal="right" vertical="center"/>
    </xf>
    <xf numFmtId="0" fontId="18" fillId="0" borderId="15" xfId="4" applyFont="1" applyFill="1" applyBorder="1" applyAlignment="1">
      <alignment horizontal="right" vertical="center"/>
    </xf>
    <xf numFmtId="0" fontId="18" fillId="0" borderId="20" xfId="4" applyFont="1" applyFill="1" applyBorder="1" applyAlignment="1">
      <alignment horizontal="center" vertical="center"/>
    </xf>
    <xf numFmtId="0" fontId="18" fillId="0" borderId="21" xfId="4" applyFont="1" applyFill="1" applyBorder="1" applyAlignment="1">
      <alignment horizontal="center" vertical="center"/>
    </xf>
    <xf numFmtId="0" fontId="18" fillId="0" borderId="22" xfId="4" applyFont="1" applyFill="1" applyBorder="1" applyAlignment="1">
      <alignment horizontal="center" vertical="center"/>
    </xf>
    <xf numFmtId="0" fontId="12" fillId="0" borderId="20" xfId="4" applyFont="1" applyFill="1" applyBorder="1" applyAlignment="1">
      <alignment horizontal="center" vertical="center"/>
    </xf>
    <xf numFmtId="0" fontId="12" fillId="0" borderId="21" xfId="4" applyFont="1" applyFill="1" applyBorder="1" applyAlignment="1">
      <alignment horizontal="center" vertical="center"/>
    </xf>
    <xf numFmtId="0" fontId="12" fillId="0" borderId="22" xfId="4" applyFont="1" applyFill="1" applyBorder="1" applyAlignment="1">
      <alignment horizontal="center" vertical="center"/>
    </xf>
    <xf numFmtId="0" fontId="18" fillId="0" borderId="0" xfId="4" applyFont="1" applyFill="1" applyBorder="1" applyAlignment="1">
      <alignment horizontal="center"/>
    </xf>
    <xf numFmtId="0" fontId="12" fillId="0" borderId="0" xfId="4" applyFont="1" applyFill="1" applyBorder="1" applyAlignment="1">
      <alignment horizontal="center"/>
    </xf>
    <xf numFmtId="0" fontId="12" fillId="0" borderId="13" xfId="4" applyFont="1" applyFill="1" applyBorder="1" applyAlignment="1">
      <alignment horizontal="center" vertical="center"/>
    </xf>
    <xf numFmtId="0" fontId="12" fillId="0" borderId="15" xfId="4" applyFont="1" applyFill="1" applyBorder="1" applyAlignment="1">
      <alignment horizontal="center" vertical="center"/>
    </xf>
    <xf numFmtId="0" fontId="18" fillId="0" borderId="13" xfId="4" applyFont="1" applyFill="1" applyBorder="1" applyAlignment="1">
      <alignment horizontal="center" vertical="center"/>
    </xf>
    <xf numFmtId="0" fontId="18" fillId="0" borderId="14" xfId="4" applyFont="1" applyFill="1" applyBorder="1" applyAlignment="1">
      <alignment horizontal="center" vertical="center"/>
    </xf>
    <xf numFmtId="0" fontId="18" fillId="0" borderId="15" xfId="4" applyFont="1" applyFill="1" applyBorder="1" applyAlignment="1">
      <alignment horizontal="center" vertical="center"/>
    </xf>
    <xf numFmtId="0" fontId="12" fillId="0" borderId="14" xfId="4" applyFont="1" applyFill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15" fillId="0" borderId="3" xfId="0" applyFont="1" applyBorder="1"/>
    <xf numFmtId="0" fontId="15" fillId="0" borderId="9" xfId="0" applyFont="1" applyBorder="1"/>
    <xf numFmtId="0" fontId="15" fillId="0" borderId="4" xfId="0" applyFont="1" applyBorder="1"/>
    <xf numFmtId="0" fontId="5" fillId="3" borderId="3" xfId="0" applyFont="1" applyFill="1" applyBorder="1" applyAlignment="1">
      <alignment horizontal="left" vertical="center"/>
    </xf>
    <xf numFmtId="0" fontId="5" fillId="3" borderId="9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8" fontId="5" fillId="0" borderId="3" xfId="0" applyNumberFormat="1" applyFont="1" applyFill="1" applyBorder="1" applyAlignment="1">
      <alignment horizontal="center" vertical="center"/>
    </xf>
    <xf numFmtId="8" fontId="5" fillId="0" borderId="9" xfId="0" applyNumberFormat="1" applyFont="1" applyFill="1" applyBorder="1" applyAlignment="1">
      <alignment horizontal="center" vertical="center"/>
    </xf>
    <xf numFmtId="8" fontId="5" fillId="0" borderId="4" xfId="0" applyNumberFormat="1" applyFont="1" applyFill="1" applyBorder="1" applyAlignment="1">
      <alignment horizontal="center" vertical="center"/>
    </xf>
    <xf numFmtId="8" fontId="5" fillId="3" borderId="3" xfId="0" applyNumberFormat="1" applyFont="1" applyFill="1" applyBorder="1" applyAlignment="1">
      <alignment horizontal="left" vertical="center"/>
    </xf>
    <xf numFmtId="8" fontId="5" fillId="3" borderId="9" xfId="0" applyNumberFormat="1" applyFont="1" applyFill="1" applyBorder="1" applyAlignment="1">
      <alignment horizontal="left" vertical="center"/>
    </xf>
    <xf numFmtId="8" fontId="5" fillId="3" borderId="4" xfId="0" applyNumberFormat="1" applyFont="1" applyFill="1" applyBorder="1" applyAlignment="1">
      <alignment horizontal="left" vertical="center"/>
    </xf>
    <xf numFmtId="8" fontId="5" fillId="0" borderId="2" xfId="0" applyNumberFormat="1" applyFont="1" applyFill="1" applyBorder="1" applyAlignment="1">
      <alignment horizontal="left" vertical="center"/>
    </xf>
    <xf numFmtId="8" fontId="5" fillId="0" borderId="2" xfId="0" applyNumberFormat="1" applyFont="1" applyFill="1" applyBorder="1" applyAlignment="1">
      <alignment horizontal="center" vertical="center"/>
    </xf>
    <xf numFmtId="8" fontId="5" fillId="5" borderId="2" xfId="0" applyNumberFormat="1" applyFont="1" applyFill="1" applyBorder="1" applyAlignment="1">
      <alignment horizontal="left" vertical="center"/>
    </xf>
    <xf numFmtId="8" fontId="5" fillId="0" borderId="10" xfId="0" applyNumberFormat="1" applyFont="1" applyFill="1" applyBorder="1" applyAlignment="1">
      <alignment horizontal="left" vertical="center"/>
    </xf>
    <xf numFmtId="8" fontId="5" fillId="0" borderId="12" xfId="0" applyNumberFormat="1" applyFont="1" applyFill="1" applyBorder="1" applyAlignment="1">
      <alignment horizontal="left" vertical="center"/>
    </xf>
    <xf numFmtId="8" fontId="5" fillId="0" borderId="11" xfId="0" applyNumberFormat="1" applyFont="1" applyFill="1" applyBorder="1" applyAlignment="1">
      <alignment horizontal="left" vertical="center"/>
    </xf>
    <xf numFmtId="8" fontId="9" fillId="0" borderId="3" xfId="0" applyNumberFormat="1" applyFont="1" applyFill="1" applyBorder="1" applyAlignment="1">
      <alignment horizontal="center" vertical="center"/>
    </xf>
    <xf numFmtId="8" fontId="9" fillId="0" borderId="9" xfId="0" applyNumberFormat="1" applyFont="1" applyFill="1" applyBorder="1" applyAlignment="1">
      <alignment horizontal="center" vertical="center"/>
    </xf>
    <xf numFmtId="8" fontId="9" fillId="0" borderId="4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14" fillId="0" borderId="3" xfId="0" applyFont="1" applyBorder="1" applyAlignment="1" applyProtection="1">
      <alignment vertical="center" wrapText="1"/>
      <protection locked="0"/>
    </xf>
    <xf numFmtId="0" fontId="14" fillId="0" borderId="4" xfId="0" applyFont="1" applyBorder="1" applyAlignment="1" applyProtection="1">
      <alignment vertical="center" wrapText="1"/>
      <protection locked="0"/>
    </xf>
    <xf numFmtId="8" fontId="5" fillId="5" borderId="3" xfId="0" applyNumberFormat="1" applyFont="1" applyFill="1" applyBorder="1" applyAlignment="1">
      <alignment horizontal="left" vertical="center"/>
    </xf>
    <xf numFmtId="8" fontId="5" fillId="5" borderId="9" xfId="0" applyNumberFormat="1" applyFont="1" applyFill="1" applyBorder="1" applyAlignment="1">
      <alignment horizontal="left" vertical="center"/>
    </xf>
    <xf numFmtId="8" fontId="5" fillId="5" borderId="4" xfId="0" applyNumberFormat="1" applyFont="1" applyFill="1" applyBorder="1" applyAlignment="1">
      <alignment horizontal="left" vertical="center"/>
    </xf>
    <xf numFmtId="8" fontId="5" fillId="0" borderId="3" xfId="0" applyNumberFormat="1" applyFont="1" applyFill="1" applyBorder="1" applyAlignment="1">
      <alignment horizontal="left" vertical="center"/>
    </xf>
    <xf numFmtId="8" fontId="5" fillId="0" borderId="9" xfId="0" applyNumberFormat="1" applyFont="1" applyFill="1" applyBorder="1" applyAlignment="1">
      <alignment horizontal="left" vertical="center"/>
    </xf>
    <xf numFmtId="8" fontId="5" fillId="0" borderId="4" xfId="0" applyNumberFormat="1" applyFont="1" applyFill="1" applyBorder="1" applyAlignment="1">
      <alignment horizontal="left" vertical="center"/>
    </xf>
    <xf numFmtId="0" fontId="14" fillId="0" borderId="3" xfId="0" applyFont="1" applyBorder="1" applyAlignment="1">
      <alignment vertical="center" wrapText="1"/>
    </xf>
    <xf numFmtId="0" fontId="14" fillId="0" borderId="4" xfId="0" applyFont="1" applyBorder="1" applyAlignment="1">
      <alignment vertical="center" wrapText="1"/>
    </xf>
    <xf numFmtId="0" fontId="0" fillId="0" borderId="0" xfId="0" applyAlignment="1">
      <alignment horizontal="center" wrapText="1"/>
    </xf>
    <xf numFmtId="8" fontId="5" fillId="0" borderId="3" xfId="0" applyNumberFormat="1" applyFont="1" applyBorder="1" applyAlignment="1">
      <alignment horizontal="center" vertical="center"/>
    </xf>
    <xf numFmtId="8" fontId="5" fillId="0" borderId="9" xfId="0" applyNumberFormat="1" applyFont="1" applyBorder="1" applyAlignment="1">
      <alignment horizontal="center" vertical="center"/>
    </xf>
    <xf numFmtId="8" fontId="5" fillId="0" borderId="4" xfId="0" applyNumberFormat="1" applyFont="1" applyBorder="1" applyAlignment="1">
      <alignment horizontal="center" vertical="center"/>
    </xf>
    <xf numFmtId="8" fontId="5" fillId="3" borderId="11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3" fillId="0" borderId="0" xfId="0" applyFont="1" applyAlignment="1">
      <alignment horizontal="left" wrapText="1"/>
    </xf>
    <xf numFmtId="8" fontId="5" fillId="3" borderId="3" xfId="0" applyNumberFormat="1" applyFont="1" applyFill="1" applyBorder="1" applyAlignment="1">
      <alignment horizontal="center" vertical="center"/>
    </xf>
    <xf numFmtId="8" fontId="5" fillId="3" borderId="7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8" fontId="5" fillId="0" borderId="2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5" fillId="5" borderId="2" xfId="0" applyFont="1" applyFill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14" fillId="23" borderId="3" xfId="0" applyFont="1" applyFill="1" applyBorder="1" applyAlignment="1" applyProtection="1">
      <alignment horizontal="center" vertical="center"/>
      <protection locked="0"/>
    </xf>
    <xf numFmtId="0" fontId="14" fillId="23" borderId="4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23" borderId="3" xfId="0" applyFont="1" applyFill="1" applyBorder="1" applyAlignment="1" applyProtection="1">
      <alignment horizontal="center" vertical="center"/>
      <protection locked="0"/>
    </xf>
    <xf numFmtId="0" fontId="9" fillId="23" borderId="4" xfId="0" applyFont="1" applyFill="1" applyBorder="1" applyAlignment="1" applyProtection="1">
      <alignment horizontal="center" vertical="center"/>
      <protection locked="0"/>
    </xf>
    <xf numFmtId="0" fontId="9" fillId="23" borderId="6" xfId="0" applyFont="1" applyFill="1" applyBorder="1" applyAlignment="1" applyProtection="1">
      <alignment horizontal="center" vertical="center" wrapText="1"/>
      <protection locked="0"/>
    </xf>
    <xf numFmtId="0" fontId="9" fillId="23" borderId="7" xfId="0" applyFont="1" applyFill="1" applyBorder="1" applyAlignment="1" applyProtection="1">
      <alignment horizontal="center" vertical="center" wrapText="1"/>
      <protection locked="0"/>
    </xf>
    <xf numFmtId="0" fontId="38" fillId="20" borderId="35" xfId="10" applyFont="1" applyFill="1" applyBorder="1" applyAlignment="1">
      <alignment horizontal="right" wrapText="1"/>
    </xf>
    <xf numFmtId="0" fontId="40" fillId="19" borderId="35" xfId="10" applyFont="1" applyFill="1" applyBorder="1" applyAlignment="1">
      <alignment horizontal="center" wrapText="1"/>
    </xf>
    <xf numFmtId="0" fontId="30" fillId="3" borderId="10" xfId="0" applyFont="1" applyFill="1" applyBorder="1" applyAlignment="1">
      <alignment horizontal="center" vertical="center"/>
    </xf>
    <xf numFmtId="0" fontId="30" fillId="3" borderId="12" xfId="0" applyFont="1" applyFill="1" applyBorder="1" applyAlignment="1">
      <alignment horizontal="center" vertical="center"/>
    </xf>
    <xf numFmtId="0" fontId="6" fillId="3" borderId="38" xfId="0" applyFont="1" applyFill="1" applyBorder="1" applyAlignment="1">
      <alignment vertical="center"/>
    </xf>
    <xf numFmtId="0" fontId="6" fillId="3" borderId="37" xfId="0" applyFont="1" applyFill="1" applyBorder="1" applyAlignment="1">
      <alignment vertical="center"/>
    </xf>
    <xf numFmtId="0" fontId="6" fillId="3" borderId="36" xfId="0" applyFont="1" applyFill="1" applyBorder="1" applyAlignment="1">
      <alignment vertical="center"/>
    </xf>
    <xf numFmtId="0" fontId="30" fillId="3" borderId="38" xfId="0" applyFont="1" applyFill="1" applyBorder="1" applyAlignment="1">
      <alignment horizontal="center" vertical="center"/>
    </xf>
    <xf numFmtId="0" fontId="30" fillId="3" borderId="37" xfId="0" applyFont="1" applyFill="1" applyBorder="1" applyAlignment="1">
      <alignment horizontal="center" vertical="center"/>
    </xf>
    <xf numFmtId="0" fontId="30" fillId="3" borderId="36" xfId="0" applyFont="1" applyFill="1" applyBorder="1" applyAlignment="1">
      <alignment horizontal="center" vertical="center"/>
    </xf>
    <xf numFmtId="0" fontId="34" fillId="0" borderId="39" xfId="0" applyFont="1" applyBorder="1" applyAlignment="1">
      <alignment horizontal="center" vertical="center"/>
    </xf>
    <xf numFmtId="43" fontId="0" fillId="0" borderId="40" xfId="1" applyFont="1" applyBorder="1" applyAlignment="1">
      <alignment horizontal="center" vertical="center"/>
    </xf>
    <xf numFmtId="0" fontId="36" fillId="8" borderId="35" xfId="8" applyFont="1" applyFill="1" applyBorder="1" applyAlignment="1">
      <alignment horizontal="right"/>
    </xf>
    <xf numFmtId="0" fontId="38" fillId="13" borderId="35" xfId="10" applyFont="1" applyFill="1" applyBorder="1" applyAlignment="1">
      <alignment horizontal="center" wrapText="1"/>
    </xf>
    <xf numFmtId="0" fontId="36" fillId="22" borderId="32" xfId="8" applyFont="1" applyFill="1" applyBorder="1" applyAlignment="1">
      <alignment horizontal="right"/>
    </xf>
    <xf numFmtId="0" fontId="36" fillId="22" borderId="33" xfId="8" applyFont="1" applyFill="1" applyBorder="1" applyAlignment="1">
      <alignment horizontal="right"/>
    </xf>
    <xf numFmtId="0" fontId="40" fillId="19" borderId="27" xfId="10" applyFont="1" applyFill="1" applyBorder="1" applyAlignment="1">
      <alignment horizontal="center" wrapText="1"/>
    </xf>
    <xf numFmtId="0" fontId="40" fillId="19" borderId="28" xfId="10" applyFont="1" applyFill="1" applyBorder="1" applyAlignment="1">
      <alignment horizontal="center" wrapText="1"/>
    </xf>
    <xf numFmtId="0" fontId="40" fillId="19" borderId="29" xfId="10" applyFont="1" applyFill="1" applyBorder="1" applyAlignment="1">
      <alignment horizontal="center" wrapText="1"/>
    </xf>
    <xf numFmtId="0" fontId="17" fillId="19" borderId="30" xfId="10" applyFont="1" applyFill="1" applyBorder="1" applyAlignment="1">
      <alignment horizontal="center" wrapText="1"/>
    </xf>
    <xf numFmtId="0" fontId="17" fillId="19" borderId="35" xfId="10" applyFont="1" applyFill="1" applyBorder="1" applyAlignment="1">
      <alignment horizontal="center" wrapText="1"/>
    </xf>
    <xf numFmtId="0" fontId="17" fillId="19" borderId="31" xfId="10" applyFont="1" applyFill="1" applyBorder="1" applyAlignment="1">
      <alignment horizontal="center" wrapText="1"/>
    </xf>
    <xf numFmtId="0" fontId="17" fillId="19" borderId="32" xfId="10" applyFont="1" applyFill="1" applyBorder="1" applyAlignment="1">
      <alignment horizontal="center" wrapText="1"/>
    </xf>
    <xf numFmtId="0" fontId="17" fillId="19" borderId="33" xfId="10" applyFont="1" applyFill="1" applyBorder="1" applyAlignment="1">
      <alignment horizontal="center" wrapText="1"/>
    </xf>
    <xf numFmtId="0" fontId="17" fillId="19" borderId="34" xfId="10" applyFont="1" applyFill="1" applyBorder="1" applyAlignment="1">
      <alignment horizontal="center" wrapText="1"/>
    </xf>
    <xf numFmtId="0" fontId="38" fillId="19" borderId="27" xfId="10" applyFont="1" applyFill="1" applyBorder="1" applyAlignment="1">
      <alignment horizontal="right" wrapText="1"/>
    </xf>
    <xf numFmtId="0" fontId="38" fillId="19" borderId="28" xfId="10" applyFont="1" applyFill="1" applyBorder="1" applyAlignment="1">
      <alignment horizontal="right" wrapText="1"/>
    </xf>
    <xf numFmtId="0" fontId="36" fillId="22" borderId="30" xfId="8" applyFont="1" applyFill="1" applyBorder="1" applyAlignment="1">
      <alignment horizontal="right"/>
    </xf>
    <xf numFmtId="0" fontId="36" fillId="22" borderId="35" xfId="8" applyFont="1" applyFill="1" applyBorder="1" applyAlignment="1">
      <alignment horizontal="right"/>
    </xf>
    <xf numFmtId="0" fontId="6" fillId="3" borderId="17" xfId="0" applyNumberFormat="1" applyFont="1" applyFill="1" applyBorder="1" applyAlignment="1">
      <alignment horizontal="center" vertical="center" wrapText="1"/>
    </xf>
    <xf numFmtId="0" fontId="6" fillId="3" borderId="45" xfId="0" applyNumberFormat="1" applyFont="1" applyFill="1" applyBorder="1" applyAlignment="1">
      <alignment horizontal="center" vertical="center" wrapText="1"/>
    </xf>
    <xf numFmtId="43" fontId="6" fillId="3" borderId="22" xfId="1" applyFont="1" applyFill="1" applyBorder="1" applyAlignment="1">
      <alignment horizontal="center" vertical="center" wrapText="1"/>
    </xf>
    <xf numFmtId="43" fontId="6" fillId="3" borderId="48" xfId="1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left" vertical="center"/>
    </xf>
    <xf numFmtId="0" fontId="6" fillId="3" borderId="41" xfId="0" applyFont="1" applyFill="1" applyBorder="1" applyAlignment="1">
      <alignment horizontal="left" vertical="center"/>
    </xf>
    <xf numFmtId="0" fontId="16" fillId="0" borderId="21" xfId="0" applyFont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/>
    </xf>
    <xf numFmtId="0" fontId="6" fillId="3" borderId="45" xfId="0" applyFont="1" applyFill="1" applyBorder="1" applyAlignment="1">
      <alignment horizontal="center" vertical="center"/>
    </xf>
    <xf numFmtId="43" fontId="6" fillId="3" borderId="44" xfId="1" applyFont="1" applyFill="1" applyBorder="1" applyAlignment="1">
      <alignment horizontal="center" wrapText="1"/>
    </xf>
    <xf numFmtId="43" fontId="6" fillId="3" borderId="39" xfId="1" applyFont="1" applyFill="1" applyBorder="1" applyAlignment="1">
      <alignment horizontal="center" wrapText="1"/>
    </xf>
    <xf numFmtId="0" fontId="6" fillId="3" borderId="17" xfId="0" applyNumberFormat="1" applyFont="1" applyFill="1" applyBorder="1" applyAlignment="1">
      <alignment horizontal="center" wrapText="1"/>
    </xf>
    <xf numFmtId="0" fontId="6" fillId="3" borderId="45" xfId="0" applyNumberFormat="1" applyFont="1" applyFill="1" applyBorder="1" applyAlignment="1">
      <alignment horizontal="center" wrapText="1"/>
    </xf>
    <xf numFmtId="0" fontId="6" fillId="3" borderId="42" xfId="0" applyFont="1" applyFill="1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43" fontId="6" fillId="3" borderId="8" xfId="1" applyFont="1" applyFill="1" applyBorder="1" applyAlignment="1">
      <alignment horizontal="center" vertical="center" wrapText="1"/>
    </xf>
    <xf numFmtId="43" fontId="6" fillId="3" borderId="54" xfId="1" applyFont="1" applyFill="1" applyBorder="1" applyAlignment="1">
      <alignment horizontal="center" vertical="center" wrapText="1"/>
    </xf>
    <xf numFmtId="0" fontId="6" fillId="3" borderId="45" xfId="0" applyFont="1" applyFill="1" applyBorder="1" applyAlignment="1">
      <alignment horizontal="center" vertical="center" wrapText="1"/>
    </xf>
    <xf numFmtId="43" fontId="6" fillId="3" borderId="17" xfId="1" applyFont="1" applyFill="1" applyBorder="1" applyAlignment="1">
      <alignment horizontal="center" vertical="center" wrapText="1"/>
    </xf>
    <xf numFmtId="43" fontId="6" fillId="3" borderId="45" xfId="1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/>
    </xf>
    <xf numFmtId="43" fontId="6" fillId="3" borderId="17" xfId="1" applyFont="1" applyFill="1" applyBorder="1" applyAlignment="1">
      <alignment horizontal="right" wrapText="1"/>
    </xf>
    <xf numFmtId="43" fontId="6" fillId="3" borderId="45" xfId="1" applyFont="1" applyFill="1" applyBorder="1" applyAlignment="1">
      <alignment horizontal="right" wrapText="1"/>
    </xf>
    <xf numFmtId="0" fontId="31" fillId="3" borderId="24" xfId="0" applyFont="1" applyFill="1" applyBorder="1" applyAlignment="1">
      <alignment horizontal="right" vertical="center"/>
    </xf>
    <xf numFmtId="0" fontId="31" fillId="3" borderId="43" xfId="0" applyFont="1" applyFill="1" applyBorder="1" applyAlignment="1">
      <alignment horizontal="right" vertical="center"/>
    </xf>
    <xf numFmtId="10" fontId="31" fillId="3" borderId="24" xfId="0" applyNumberFormat="1" applyFont="1" applyFill="1" applyBorder="1" applyAlignment="1">
      <alignment horizontal="center"/>
    </xf>
    <xf numFmtId="0" fontId="31" fillId="3" borderId="25" xfId="0" applyNumberFormat="1" applyFont="1" applyFill="1" applyBorder="1" applyAlignment="1">
      <alignment horizontal="center"/>
    </xf>
    <xf numFmtId="0" fontId="31" fillId="3" borderId="20" xfId="0" applyFont="1" applyFill="1" applyBorder="1" applyAlignment="1">
      <alignment horizontal="right" vertical="center"/>
    </xf>
    <xf numFmtId="0" fontId="31" fillId="3" borderId="21" xfId="0" applyFont="1" applyFill="1" applyBorder="1" applyAlignment="1">
      <alignment horizontal="right" vertical="center"/>
    </xf>
    <xf numFmtId="0" fontId="31" fillId="3" borderId="42" xfId="0" applyFont="1" applyFill="1" applyBorder="1" applyAlignment="1">
      <alignment horizontal="right" vertical="center"/>
    </xf>
    <xf numFmtId="0" fontId="31" fillId="3" borderId="41" xfId="0" applyFont="1" applyFill="1" applyBorder="1" applyAlignment="1">
      <alignment horizontal="right" vertical="center"/>
    </xf>
    <xf numFmtId="0" fontId="2" fillId="3" borderId="13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29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0" fontId="2" fillId="3" borderId="34" xfId="0" applyFont="1" applyFill="1" applyBorder="1" applyAlignment="1">
      <alignment horizontal="center" vertical="center" wrapText="1"/>
    </xf>
    <xf numFmtId="0" fontId="29" fillId="3" borderId="52" xfId="0" applyFont="1" applyFill="1" applyBorder="1" applyAlignment="1">
      <alignment horizontal="center" vertical="center"/>
    </xf>
    <xf numFmtId="0" fontId="29" fillId="3" borderId="46" xfId="0" applyFont="1" applyFill="1" applyBorder="1" applyAlignment="1">
      <alignment horizontal="center" vertical="center"/>
    </xf>
    <xf numFmtId="0" fontId="29" fillId="3" borderId="51" xfId="0" applyFont="1" applyFill="1" applyBorder="1" applyAlignment="1">
      <alignment horizontal="center" vertical="center"/>
    </xf>
    <xf numFmtId="0" fontId="2" fillId="3" borderId="57" xfId="0" applyFont="1" applyFill="1" applyBorder="1" applyAlignment="1">
      <alignment horizontal="center" vertical="center" wrapText="1"/>
    </xf>
    <xf numFmtId="0" fontId="2" fillId="3" borderId="36" xfId="0" applyFont="1" applyFill="1" applyBorder="1" applyAlignment="1">
      <alignment horizontal="center" vertical="center" wrapText="1"/>
    </xf>
    <xf numFmtId="0" fontId="2" fillId="3" borderId="58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</cellXfs>
  <cellStyles count="15">
    <cellStyle name="40% - Ênfase4" xfId="9" builtinId="43"/>
    <cellStyle name="Ênfase1" xfId="8" builtinId="29"/>
    <cellStyle name="Moeda" xfId="7" builtinId="4"/>
    <cellStyle name="Moeda 2" xfId="3"/>
    <cellStyle name="Moeda 3" xfId="13"/>
    <cellStyle name="Neutra 2" xfId="14"/>
    <cellStyle name="Normal" xfId="0" builtinId="0"/>
    <cellStyle name="Normal 19" xfId="4"/>
    <cellStyle name="Normal 2" xfId="11"/>
    <cellStyle name="Normal_ANEXO II - Planilha Estimativa de Custos" xfId="10"/>
    <cellStyle name="Porcentagem" xfId="2" builtinId="5"/>
    <cellStyle name="Porcentagem 6" xfId="6"/>
    <cellStyle name="Separador de milhares 5" xfId="5"/>
    <cellStyle name="Separador de milhares_ANEXO II - Planilha Estimativa de Custos" xfId="12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6"/>
  <sheetViews>
    <sheetView showGridLines="0" tabSelected="1" zoomScale="110" zoomScaleNormal="110" workbookViewId="0">
      <selection activeCell="D8" sqref="D8"/>
    </sheetView>
  </sheetViews>
  <sheetFormatPr defaultRowHeight="12.75" x14ac:dyDescent="0.2"/>
  <cols>
    <col min="1" max="1" width="9.140625" style="61"/>
    <col min="2" max="2" width="8" style="61" customWidth="1"/>
    <col min="3" max="3" width="62.42578125" style="61" customWidth="1"/>
    <col min="4" max="4" width="10.5703125" style="85" customWidth="1"/>
    <col min="5" max="5" width="9.28515625" style="61" customWidth="1"/>
    <col min="6" max="254" width="9.140625" style="61"/>
    <col min="255" max="255" width="8" style="61" customWidth="1"/>
    <col min="256" max="256" width="62.42578125" style="61" customWidth="1"/>
    <col min="257" max="257" width="10.5703125" style="61" customWidth="1"/>
    <col min="258" max="258" width="9.28515625" style="61" customWidth="1"/>
    <col min="259" max="259" width="8" style="61" customWidth="1"/>
    <col min="260" max="260" width="62.42578125" style="61" customWidth="1"/>
    <col min="261" max="261" width="10.5703125" style="61" customWidth="1"/>
    <col min="262" max="510" width="9.140625" style="61"/>
    <col min="511" max="511" width="8" style="61" customWidth="1"/>
    <col min="512" max="512" width="62.42578125" style="61" customWidth="1"/>
    <col min="513" max="513" width="10.5703125" style="61" customWidth="1"/>
    <col min="514" max="514" width="9.28515625" style="61" customWidth="1"/>
    <col min="515" max="515" width="8" style="61" customWidth="1"/>
    <col min="516" max="516" width="62.42578125" style="61" customWidth="1"/>
    <col min="517" max="517" width="10.5703125" style="61" customWidth="1"/>
    <col min="518" max="766" width="9.140625" style="61"/>
    <col min="767" max="767" width="8" style="61" customWidth="1"/>
    <col min="768" max="768" width="62.42578125" style="61" customWidth="1"/>
    <col min="769" max="769" width="10.5703125" style="61" customWidth="1"/>
    <col min="770" max="770" width="9.28515625" style="61" customWidth="1"/>
    <col min="771" max="771" width="8" style="61" customWidth="1"/>
    <col min="772" max="772" width="62.42578125" style="61" customWidth="1"/>
    <col min="773" max="773" width="10.5703125" style="61" customWidth="1"/>
    <col min="774" max="1022" width="9.140625" style="61"/>
    <col min="1023" max="1023" width="8" style="61" customWidth="1"/>
    <col min="1024" max="1024" width="62.42578125" style="61" customWidth="1"/>
    <col min="1025" max="1025" width="10.5703125" style="61" customWidth="1"/>
    <col min="1026" max="1026" width="9.28515625" style="61" customWidth="1"/>
    <col min="1027" max="1027" width="8" style="61" customWidth="1"/>
    <col min="1028" max="1028" width="62.42578125" style="61" customWidth="1"/>
    <col min="1029" max="1029" width="10.5703125" style="61" customWidth="1"/>
    <col min="1030" max="1278" width="9.140625" style="61"/>
    <col min="1279" max="1279" width="8" style="61" customWidth="1"/>
    <col min="1280" max="1280" width="62.42578125" style="61" customWidth="1"/>
    <col min="1281" max="1281" width="10.5703125" style="61" customWidth="1"/>
    <col min="1282" max="1282" width="9.28515625" style="61" customWidth="1"/>
    <col min="1283" max="1283" width="8" style="61" customWidth="1"/>
    <col min="1284" max="1284" width="62.42578125" style="61" customWidth="1"/>
    <col min="1285" max="1285" width="10.5703125" style="61" customWidth="1"/>
    <col min="1286" max="1534" width="9.140625" style="61"/>
    <col min="1535" max="1535" width="8" style="61" customWidth="1"/>
    <col min="1536" max="1536" width="62.42578125" style="61" customWidth="1"/>
    <col min="1537" max="1537" width="10.5703125" style="61" customWidth="1"/>
    <col min="1538" max="1538" width="9.28515625" style="61" customWidth="1"/>
    <col min="1539" max="1539" width="8" style="61" customWidth="1"/>
    <col min="1540" max="1540" width="62.42578125" style="61" customWidth="1"/>
    <col min="1541" max="1541" width="10.5703125" style="61" customWidth="1"/>
    <col min="1542" max="1790" width="9.140625" style="61"/>
    <col min="1791" max="1791" width="8" style="61" customWidth="1"/>
    <col min="1792" max="1792" width="62.42578125" style="61" customWidth="1"/>
    <col min="1793" max="1793" width="10.5703125" style="61" customWidth="1"/>
    <col min="1794" max="1794" width="9.28515625" style="61" customWidth="1"/>
    <col min="1795" max="1795" width="8" style="61" customWidth="1"/>
    <col min="1796" max="1796" width="62.42578125" style="61" customWidth="1"/>
    <col min="1797" max="1797" width="10.5703125" style="61" customWidth="1"/>
    <col min="1798" max="2046" width="9.140625" style="61"/>
    <col min="2047" max="2047" width="8" style="61" customWidth="1"/>
    <col min="2048" max="2048" width="62.42578125" style="61" customWidth="1"/>
    <col min="2049" max="2049" width="10.5703125" style="61" customWidth="1"/>
    <col min="2050" max="2050" width="9.28515625" style="61" customWidth="1"/>
    <col min="2051" max="2051" width="8" style="61" customWidth="1"/>
    <col min="2052" max="2052" width="62.42578125" style="61" customWidth="1"/>
    <col min="2053" max="2053" width="10.5703125" style="61" customWidth="1"/>
    <col min="2054" max="2302" width="9.140625" style="61"/>
    <col min="2303" max="2303" width="8" style="61" customWidth="1"/>
    <col min="2304" max="2304" width="62.42578125" style="61" customWidth="1"/>
    <col min="2305" max="2305" width="10.5703125" style="61" customWidth="1"/>
    <col min="2306" max="2306" width="9.28515625" style="61" customWidth="1"/>
    <col min="2307" max="2307" width="8" style="61" customWidth="1"/>
    <col min="2308" max="2308" width="62.42578125" style="61" customWidth="1"/>
    <col min="2309" max="2309" width="10.5703125" style="61" customWidth="1"/>
    <col min="2310" max="2558" width="9.140625" style="61"/>
    <col min="2559" max="2559" width="8" style="61" customWidth="1"/>
    <col min="2560" max="2560" width="62.42578125" style="61" customWidth="1"/>
    <col min="2561" max="2561" width="10.5703125" style="61" customWidth="1"/>
    <col min="2562" max="2562" width="9.28515625" style="61" customWidth="1"/>
    <col min="2563" max="2563" width="8" style="61" customWidth="1"/>
    <col min="2564" max="2564" width="62.42578125" style="61" customWidth="1"/>
    <col min="2565" max="2565" width="10.5703125" style="61" customWidth="1"/>
    <col min="2566" max="2814" width="9.140625" style="61"/>
    <col min="2815" max="2815" width="8" style="61" customWidth="1"/>
    <col min="2816" max="2816" width="62.42578125" style="61" customWidth="1"/>
    <col min="2817" max="2817" width="10.5703125" style="61" customWidth="1"/>
    <col min="2818" max="2818" width="9.28515625" style="61" customWidth="1"/>
    <col min="2819" max="2819" width="8" style="61" customWidth="1"/>
    <col min="2820" max="2820" width="62.42578125" style="61" customWidth="1"/>
    <col min="2821" max="2821" width="10.5703125" style="61" customWidth="1"/>
    <col min="2822" max="3070" width="9.140625" style="61"/>
    <col min="3071" max="3071" width="8" style="61" customWidth="1"/>
    <col min="3072" max="3072" width="62.42578125" style="61" customWidth="1"/>
    <col min="3073" max="3073" width="10.5703125" style="61" customWidth="1"/>
    <col min="3074" max="3074" width="9.28515625" style="61" customWidth="1"/>
    <col min="3075" max="3075" width="8" style="61" customWidth="1"/>
    <col min="3076" max="3076" width="62.42578125" style="61" customWidth="1"/>
    <col min="3077" max="3077" width="10.5703125" style="61" customWidth="1"/>
    <col min="3078" max="3326" width="9.140625" style="61"/>
    <col min="3327" max="3327" width="8" style="61" customWidth="1"/>
    <col min="3328" max="3328" width="62.42578125" style="61" customWidth="1"/>
    <col min="3329" max="3329" width="10.5703125" style="61" customWidth="1"/>
    <col min="3330" max="3330" width="9.28515625" style="61" customWidth="1"/>
    <col min="3331" max="3331" width="8" style="61" customWidth="1"/>
    <col min="3332" max="3332" width="62.42578125" style="61" customWidth="1"/>
    <col min="3333" max="3333" width="10.5703125" style="61" customWidth="1"/>
    <col min="3334" max="3582" width="9.140625" style="61"/>
    <col min="3583" max="3583" width="8" style="61" customWidth="1"/>
    <col min="3584" max="3584" width="62.42578125" style="61" customWidth="1"/>
    <col min="3585" max="3585" width="10.5703125" style="61" customWidth="1"/>
    <col min="3586" max="3586" width="9.28515625" style="61" customWidth="1"/>
    <col min="3587" max="3587" width="8" style="61" customWidth="1"/>
    <col min="3588" max="3588" width="62.42578125" style="61" customWidth="1"/>
    <col min="3589" max="3589" width="10.5703125" style="61" customWidth="1"/>
    <col min="3590" max="3838" width="9.140625" style="61"/>
    <col min="3839" max="3839" width="8" style="61" customWidth="1"/>
    <col min="3840" max="3840" width="62.42578125" style="61" customWidth="1"/>
    <col min="3841" max="3841" width="10.5703125" style="61" customWidth="1"/>
    <col min="3842" max="3842" width="9.28515625" style="61" customWidth="1"/>
    <col min="3843" max="3843" width="8" style="61" customWidth="1"/>
    <col min="3844" max="3844" width="62.42578125" style="61" customWidth="1"/>
    <col min="3845" max="3845" width="10.5703125" style="61" customWidth="1"/>
    <col min="3846" max="4094" width="9.140625" style="61"/>
    <col min="4095" max="4095" width="8" style="61" customWidth="1"/>
    <col min="4096" max="4096" width="62.42578125" style="61" customWidth="1"/>
    <col min="4097" max="4097" width="10.5703125" style="61" customWidth="1"/>
    <col min="4098" max="4098" width="9.28515625" style="61" customWidth="1"/>
    <col min="4099" max="4099" width="8" style="61" customWidth="1"/>
    <col min="4100" max="4100" width="62.42578125" style="61" customWidth="1"/>
    <col min="4101" max="4101" width="10.5703125" style="61" customWidth="1"/>
    <col min="4102" max="4350" width="9.140625" style="61"/>
    <col min="4351" max="4351" width="8" style="61" customWidth="1"/>
    <col min="4352" max="4352" width="62.42578125" style="61" customWidth="1"/>
    <col min="4353" max="4353" width="10.5703125" style="61" customWidth="1"/>
    <col min="4354" max="4354" width="9.28515625" style="61" customWidth="1"/>
    <col min="4355" max="4355" width="8" style="61" customWidth="1"/>
    <col min="4356" max="4356" width="62.42578125" style="61" customWidth="1"/>
    <col min="4357" max="4357" width="10.5703125" style="61" customWidth="1"/>
    <col min="4358" max="4606" width="9.140625" style="61"/>
    <col min="4607" max="4607" width="8" style="61" customWidth="1"/>
    <col min="4608" max="4608" width="62.42578125" style="61" customWidth="1"/>
    <col min="4609" max="4609" width="10.5703125" style="61" customWidth="1"/>
    <col min="4610" max="4610" width="9.28515625" style="61" customWidth="1"/>
    <col min="4611" max="4611" width="8" style="61" customWidth="1"/>
    <col min="4612" max="4612" width="62.42578125" style="61" customWidth="1"/>
    <col min="4613" max="4613" width="10.5703125" style="61" customWidth="1"/>
    <col min="4614" max="4862" width="9.140625" style="61"/>
    <col min="4863" max="4863" width="8" style="61" customWidth="1"/>
    <col min="4864" max="4864" width="62.42578125" style="61" customWidth="1"/>
    <col min="4865" max="4865" width="10.5703125" style="61" customWidth="1"/>
    <col min="4866" max="4866" width="9.28515625" style="61" customWidth="1"/>
    <col min="4867" max="4867" width="8" style="61" customWidth="1"/>
    <col min="4868" max="4868" width="62.42578125" style="61" customWidth="1"/>
    <col min="4869" max="4869" width="10.5703125" style="61" customWidth="1"/>
    <col min="4870" max="5118" width="9.140625" style="61"/>
    <col min="5119" max="5119" width="8" style="61" customWidth="1"/>
    <col min="5120" max="5120" width="62.42578125" style="61" customWidth="1"/>
    <col min="5121" max="5121" width="10.5703125" style="61" customWidth="1"/>
    <col min="5122" max="5122" width="9.28515625" style="61" customWidth="1"/>
    <col min="5123" max="5123" width="8" style="61" customWidth="1"/>
    <col min="5124" max="5124" width="62.42578125" style="61" customWidth="1"/>
    <col min="5125" max="5125" width="10.5703125" style="61" customWidth="1"/>
    <col min="5126" max="5374" width="9.140625" style="61"/>
    <col min="5375" max="5375" width="8" style="61" customWidth="1"/>
    <col min="5376" max="5376" width="62.42578125" style="61" customWidth="1"/>
    <col min="5377" max="5377" width="10.5703125" style="61" customWidth="1"/>
    <col min="5378" max="5378" width="9.28515625" style="61" customWidth="1"/>
    <col min="5379" max="5379" width="8" style="61" customWidth="1"/>
    <col min="5380" max="5380" width="62.42578125" style="61" customWidth="1"/>
    <col min="5381" max="5381" width="10.5703125" style="61" customWidth="1"/>
    <col min="5382" max="5630" width="9.140625" style="61"/>
    <col min="5631" max="5631" width="8" style="61" customWidth="1"/>
    <col min="5632" max="5632" width="62.42578125" style="61" customWidth="1"/>
    <col min="5633" max="5633" width="10.5703125" style="61" customWidth="1"/>
    <col min="5634" max="5634" width="9.28515625" style="61" customWidth="1"/>
    <col min="5635" max="5635" width="8" style="61" customWidth="1"/>
    <col min="5636" max="5636" width="62.42578125" style="61" customWidth="1"/>
    <col min="5637" max="5637" width="10.5703125" style="61" customWidth="1"/>
    <col min="5638" max="5886" width="9.140625" style="61"/>
    <col min="5887" max="5887" width="8" style="61" customWidth="1"/>
    <col min="5888" max="5888" width="62.42578125" style="61" customWidth="1"/>
    <col min="5889" max="5889" width="10.5703125" style="61" customWidth="1"/>
    <col min="5890" max="5890" width="9.28515625" style="61" customWidth="1"/>
    <col min="5891" max="5891" width="8" style="61" customWidth="1"/>
    <col min="5892" max="5892" width="62.42578125" style="61" customWidth="1"/>
    <col min="5893" max="5893" width="10.5703125" style="61" customWidth="1"/>
    <col min="5894" max="6142" width="9.140625" style="61"/>
    <col min="6143" max="6143" width="8" style="61" customWidth="1"/>
    <col min="6144" max="6144" width="62.42578125" style="61" customWidth="1"/>
    <col min="6145" max="6145" width="10.5703125" style="61" customWidth="1"/>
    <col min="6146" max="6146" width="9.28515625" style="61" customWidth="1"/>
    <col min="6147" max="6147" width="8" style="61" customWidth="1"/>
    <col min="6148" max="6148" width="62.42578125" style="61" customWidth="1"/>
    <col min="6149" max="6149" width="10.5703125" style="61" customWidth="1"/>
    <col min="6150" max="6398" width="9.140625" style="61"/>
    <col min="6399" max="6399" width="8" style="61" customWidth="1"/>
    <col min="6400" max="6400" width="62.42578125" style="61" customWidth="1"/>
    <col min="6401" max="6401" width="10.5703125" style="61" customWidth="1"/>
    <col min="6402" max="6402" width="9.28515625" style="61" customWidth="1"/>
    <col min="6403" max="6403" width="8" style="61" customWidth="1"/>
    <col min="6404" max="6404" width="62.42578125" style="61" customWidth="1"/>
    <col min="6405" max="6405" width="10.5703125" style="61" customWidth="1"/>
    <col min="6406" max="6654" width="9.140625" style="61"/>
    <col min="6655" max="6655" width="8" style="61" customWidth="1"/>
    <col min="6656" max="6656" width="62.42578125" style="61" customWidth="1"/>
    <col min="6657" max="6657" width="10.5703125" style="61" customWidth="1"/>
    <col min="6658" max="6658" width="9.28515625" style="61" customWidth="1"/>
    <col min="6659" max="6659" width="8" style="61" customWidth="1"/>
    <col min="6660" max="6660" width="62.42578125" style="61" customWidth="1"/>
    <col min="6661" max="6661" width="10.5703125" style="61" customWidth="1"/>
    <col min="6662" max="6910" width="9.140625" style="61"/>
    <col min="6911" max="6911" width="8" style="61" customWidth="1"/>
    <col min="6912" max="6912" width="62.42578125" style="61" customWidth="1"/>
    <col min="6913" max="6913" width="10.5703125" style="61" customWidth="1"/>
    <col min="6914" max="6914" width="9.28515625" style="61" customWidth="1"/>
    <col min="6915" max="6915" width="8" style="61" customWidth="1"/>
    <col min="6916" max="6916" width="62.42578125" style="61" customWidth="1"/>
    <col min="6917" max="6917" width="10.5703125" style="61" customWidth="1"/>
    <col min="6918" max="7166" width="9.140625" style="61"/>
    <col min="7167" max="7167" width="8" style="61" customWidth="1"/>
    <col min="7168" max="7168" width="62.42578125" style="61" customWidth="1"/>
    <col min="7169" max="7169" width="10.5703125" style="61" customWidth="1"/>
    <col min="7170" max="7170" width="9.28515625" style="61" customWidth="1"/>
    <col min="7171" max="7171" width="8" style="61" customWidth="1"/>
    <col min="7172" max="7172" width="62.42578125" style="61" customWidth="1"/>
    <col min="7173" max="7173" width="10.5703125" style="61" customWidth="1"/>
    <col min="7174" max="7422" width="9.140625" style="61"/>
    <col min="7423" max="7423" width="8" style="61" customWidth="1"/>
    <col min="7424" max="7424" width="62.42578125" style="61" customWidth="1"/>
    <col min="7425" max="7425" width="10.5703125" style="61" customWidth="1"/>
    <col min="7426" max="7426" width="9.28515625" style="61" customWidth="1"/>
    <col min="7427" max="7427" width="8" style="61" customWidth="1"/>
    <col min="7428" max="7428" width="62.42578125" style="61" customWidth="1"/>
    <col min="7429" max="7429" width="10.5703125" style="61" customWidth="1"/>
    <col min="7430" max="7678" width="9.140625" style="61"/>
    <col min="7679" max="7679" width="8" style="61" customWidth="1"/>
    <col min="7680" max="7680" width="62.42578125" style="61" customWidth="1"/>
    <col min="7681" max="7681" width="10.5703125" style="61" customWidth="1"/>
    <col min="7682" max="7682" width="9.28515625" style="61" customWidth="1"/>
    <col min="7683" max="7683" width="8" style="61" customWidth="1"/>
    <col min="7684" max="7684" width="62.42578125" style="61" customWidth="1"/>
    <col min="7685" max="7685" width="10.5703125" style="61" customWidth="1"/>
    <col min="7686" max="7934" width="9.140625" style="61"/>
    <col min="7935" max="7935" width="8" style="61" customWidth="1"/>
    <col min="7936" max="7936" width="62.42578125" style="61" customWidth="1"/>
    <col min="7937" max="7937" width="10.5703125" style="61" customWidth="1"/>
    <col min="7938" max="7938" width="9.28515625" style="61" customWidth="1"/>
    <col min="7939" max="7939" width="8" style="61" customWidth="1"/>
    <col min="7940" max="7940" width="62.42578125" style="61" customWidth="1"/>
    <col min="7941" max="7941" width="10.5703125" style="61" customWidth="1"/>
    <col min="7942" max="8190" width="9.140625" style="61"/>
    <col min="8191" max="8191" width="8" style="61" customWidth="1"/>
    <col min="8192" max="8192" width="62.42578125" style="61" customWidth="1"/>
    <col min="8193" max="8193" width="10.5703125" style="61" customWidth="1"/>
    <col min="8194" max="8194" width="9.28515625" style="61" customWidth="1"/>
    <col min="8195" max="8195" width="8" style="61" customWidth="1"/>
    <col min="8196" max="8196" width="62.42578125" style="61" customWidth="1"/>
    <col min="8197" max="8197" width="10.5703125" style="61" customWidth="1"/>
    <col min="8198" max="8446" width="9.140625" style="61"/>
    <col min="8447" max="8447" width="8" style="61" customWidth="1"/>
    <col min="8448" max="8448" width="62.42578125" style="61" customWidth="1"/>
    <col min="8449" max="8449" width="10.5703125" style="61" customWidth="1"/>
    <col min="8450" max="8450" width="9.28515625" style="61" customWidth="1"/>
    <col min="8451" max="8451" width="8" style="61" customWidth="1"/>
    <col min="8452" max="8452" width="62.42578125" style="61" customWidth="1"/>
    <col min="8453" max="8453" width="10.5703125" style="61" customWidth="1"/>
    <col min="8454" max="8702" width="9.140625" style="61"/>
    <col min="8703" max="8703" width="8" style="61" customWidth="1"/>
    <col min="8704" max="8704" width="62.42578125" style="61" customWidth="1"/>
    <col min="8705" max="8705" width="10.5703125" style="61" customWidth="1"/>
    <col min="8706" max="8706" width="9.28515625" style="61" customWidth="1"/>
    <col min="8707" max="8707" width="8" style="61" customWidth="1"/>
    <col min="8708" max="8708" width="62.42578125" style="61" customWidth="1"/>
    <col min="8709" max="8709" width="10.5703125" style="61" customWidth="1"/>
    <col min="8710" max="8958" width="9.140625" style="61"/>
    <col min="8959" max="8959" width="8" style="61" customWidth="1"/>
    <col min="8960" max="8960" width="62.42578125" style="61" customWidth="1"/>
    <col min="8961" max="8961" width="10.5703125" style="61" customWidth="1"/>
    <col min="8962" max="8962" width="9.28515625" style="61" customWidth="1"/>
    <col min="8963" max="8963" width="8" style="61" customWidth="1"/>
    <col min="8964" max="8964" width="62.42578125" style="61" customWidth="1"/>
    <col min="8965" max="8965" width="10.5703125" style="61" customWidth="1"/>
    <col min="8966" max="9214" width="9.140625" style="61"/>
    <col min="9215" max="9215" width="8" style="61" customWidth="1"/>
    <col min="9216" max="9216" width="62.42578125" style="61" customWidth="1"/>
    <col min="9217" max="9217" width="10.5703125" style="61" customWidth="1"/>
    <col min="9218" max="9218" width="9.28515625" style="61" customWidth="1"/>
    <col min="9219" max="9219" width="8" style="61" customWidth="1"/>
    <col min="9220" max="9220" width="62.42578125" style="61" customWidth="1"/>
    <col min="9221" max="9221" width="10.5703125" style="61" customWidth="1"/>
    <col min="9222" max="9470" width="9.140625" style="61"/>
    <col min="9471" max="9471" width="8" style="61" customWidth="1"/>
    <col min="9472" max="9472" width="62.42578125" style="61" customWidth="1"/>
    <col min="9473" max="9473" width="10.5703125" style="61" customWidth="1"/>
    <col min="9474" max="9474" width="9.28515625" style="61" customWidth="1"/>
    <col min="9475" max="9475" width="8" style="61" customWidth="1"/>
    <col min="9476" max="9476" width="62.42578125" style="61" customWidth="1"/>
    <col min="9477" max="9477" width="10.5703125" style="61" customWidth="1"/>
    <col min="9478" max="9726" width="9.140625" style="61"/>
    <col min="9727" max="9727" width="8" style="61" customWidth="1"/>
    <col min="9728" max="9728" width="62.42578125" style="61" customWidth="1"/>
    <col min="9729" max="9729" width="10.5703125" style="61" customWidth="1"/>
    <col min="9730" max="9730" width="9.28515625" style="61" customWidth="1"/>
    <col min="9731" max="9731" width="8" style="61" customWidth="1"/>
    <col min="9732" max="9732" width="62.42578125" style="61" customWidth="1"/>
    <col min="9733" max="9733" width="10.5703125" style="61" customWidth="1"/>
    <col min="9734" max="9982" width="9.140625" style="61"/>
    <col min="9983" max="9983" width="8" style="61" customWidth="1"/>
    <col min="9984" max="9984" width="62.42578125" style="61" customWidth="1"/>
    <col min="9985" max="9985" width="10.5703125" style="61" customWidth="1"/>
    <col min="9986" max="9986" width="9.28515625" style="61" customWidth="1"/>
    <col min="9987" max="9987" width="8" style="61" customWidth="1"/>
    <col min="9988" max="9988" width="62.42578125" style="61" customWidth="1"/>
    <col min="9989" max="9989" width="10.5703125" style="61" customWidth="1"/>
    <col min="9990" max="10238" width="9.140625" style="61"/>
    <col min="10239" max="10239" width="8" style="61" customWidth="1"/>
    <col min="10240" max="10240" width="62.42578125" style="61" customWidth="1"/>
    <col min="10241" max="10241" width="10.5703125" style="61" customWidth="1"/>
    <col min="10242" max="10242" width="9.28515625" style="61" customWidth="1"/>
    <col min="10243" max="10243" width="8" style="61" customWidth="1"/>
    <col min="10244" max="10244" width="62.42578125" style="61" customWidth="1"/>
    <col min="10245" max="10245" width="10.5703125" style="61" customWidth="1"/>
    <col min="10246" max="10494" width="9.140625" style="61"/>
    <col min="10495" max="10495" width="8" style="61" customWidth="1"/>
    <col min="10496" max="10496" width="62.42578125" style="61" customWidth="1"/>
    <col min="10497" max="10497" width="10.5703125" style="61" customWidth="1"/>
    <col min="10498" max="10498" width="9.28515625" style="61" customWidth="1"/>
    <col min="10499" max="10499" width="8" style="61" customWidth="1"/>
    <col min="10500" max="10500" width="62.42578125" style="61" customWidth="1"/>
    <col min="10501" max="10501" width="10.5703125" style="61" customWidth="1"/>
    <col min="10502" max="10750" width="9.140625" style="61"/>
    <col min="10751" max="10751" width="8" style="61" customWidth="1"/>
    <col min="10752" max="10752" width="62.42578125" style="61" customWidth="1"/>
    <col min="10753" max="10753" width="10.5703125" style="61" customWidth="1"/>
    <col min="10754" max="10754" width="9.28515625" style="61" customWidth="1"/>
    <col min="10755" max="10755" width="8" style="61" customWidth="1"/>
    <col min="10756" max="10756" width="62.42578125" style="61" customWidth="1"/>
    <col min="10757" max="10757" width="10.5703125" style="61" customWidth="1"/>
    <col min="10758" max="11006" width="9.140625" style="61"/>
    <col min="11007" max="11007" width="8" style="61" customWidth="1"/>
    <col min="11008" max="11008" width="62.42578125" style="61" customWidth="1"/>
    <col min="11009" max="11009" width="10.5703125" style="61" customWidth="1"/>
    <col min="11010" max="11010" width="9.28515625" style="61" customWidth="1"/>
    <col min="11011" max="11011" width="8" style="61" customWidth="1"/>
    <col min="11012" max="11012" width="62.42578125" style="61" customWidth="1"/>
    <col min="11013" max="11013" width="10.5703125" style="61" customWidth="1"/>
    <col min="11014" max="11262" width="9.140625" style="61"/>
    <col min="11263" max="11263" width="8" style="61" customWidth="1"/>
    <col min="11264" max="11264" width="62.42578125" style="61" customWidth="1"/>
    <col min="11265" max="11265" width="10.5703125" style="61" customWidth="1"/>
    <col min="11266" max="11266" width="9.28515625" style="61" customWidth="1"/>
    <col min="11267" max="11267" width="8" style="61" customWidth="1"/>
    <col min="11268" max="11268" width="62.42578125" style="61" customWidth="1"/>
    <col min="11269" max="11269" width="10.5703125" style="61" customWidth="1"/>
    <col min="11270" max="11518" width="9.140625" style="61"/>
    <col min="11519" max="11519" width="8" style="61" customWidth="1"/>
    <col min="11520" max="11520" width="62.42578125" style="61" customWidth="1"/>
    <col min="11521" max="11521" width="10.5703125" style="61" customWidth="1"/>
    <col min="11522" max="11522" width="9.28515625" style="61" customWidth="1"/>
    <col min="11523" max="11523" width="8" style="61" customWidth="1"/>
    <col min="11524" max="11524" width="62.42578125" style="61" customWidth="1"/>
    <col min="11525" max="11525" width="10.5703125" style="61" customWidth="1"/>
    <col min="11526" max="11774" width="9.140625" style="61"/>
    <col min="11775" max="11775" width="8" style="61" customWidth="1"/>
    <col min="11776" max="11776" width="62.42578125" style="61" customWidth="1"/>
    <col min="11777" max="11777" width="10.5703125" style="61" customWidth="1"/>
    <col min="11778" max="11778" width="9.28515625" style="61" customWidth="1"/>
    <col min="11779" max="11779" width="8" style="61" customWidth="1"/>
    <col min="11780" max="11780" width="62.42578125" style="61" customWidth="1"/>
    <col min="11781" max="11781" width="10.5703125" style="61" customWidth="1"/>
    <col min="11782" max="12030" width="9.140625" style="61"/>
    <col min="12031" max="12031" width="8" style="61" customWidth="1"/>
    <col min="12032" max="12032" width="62.42578125" style="61" customWidth="1"/>
    <col min="12033" max="12033" width="10.5703125" style="61" customWidth="1"/>
    <col min="12034" max="12034" width="9.28515625" style="61" customWidth="1"/>
    <col min="12035" max="12035" width="8" style="61" customWidth="1"/>
    <col min="12036" max="12036" width="62.42578125" style="61" customWidth="1"/>
    <col min="12037" max="12037" width="10.5703125" style="61" customWidth="1"/>
    <col min="12038" max="12286" width="9.140625" style="61"/>
    <col min="12287" max="12287" width="8" style="61" customWidth="1"/>
    <col min="12288" max="12288" width="62.42578125" style="61" customWidth="1"/>
    <col min="12289" max="12289" width="10.5703125" style="61" customWidth="1"/>
    <col min="12290" max="12290" width="9.28515625" style="61" customWidth="1"/>
    <col min="12291" max="12291" width="8" style="61" customWidth="1"/>
    <col min="12292" max="12292" width="62.42578125" style="61" customWidth="1"/>
    <col min="12293" max="12293" width="10.5703125" style="61" customWidth="1"/>
    <col min="12294" max="12542" width="9.140625" style="61"/>
    <col min="12543" max="12543" width="8" style="61" customWidth="1"/>
    <col min="12544" max="12544" width="62.42578125" style="61" customWidth="1"/>
    <col min="12545" max="12545" width="10.5703125" style="61" customWidth="1"/>
    <col min="12546" max="12546" width="9.28515625" style="61" customWidth="1"/>
    <col min="12547" max="12547" width="8" style="61" customWidth="1"/>
    <col min="12548" max="12548" width="62.42578125" style="61" customWidth="1"/>
    <col min="12549" max="12549" width="10.5703125" style="61" customWidth="1"/>
    <col min="12550" max="12798" width="9.140625" style="61"/>
    <col min="12799" max="12799" width="8" style="61" customWidth="1"/>
    <col min="12800" max="12800" width="62.42578125" style="61" customWidth="1"/>
    <col min="12801" max="12801" width="10.5703125" style="61" customWidth="1"/>
    <col min="12802" max="12802" width="9.28515625" style="61" customWidth="1"/>
    <col min="12803" max="12803" width="8" style="61" customWidth="1"/>
    <col min="12804" max="12804" width="62.42578125" style="61" customWidth="1"/>
    <col min="12805" max="12805" width="10.5703125" style="61" customWidth="1"/>
    <col min="12806" max="13054" width="9.140625" style="61"/>
    <col min="13055" max="13055" width="8" style="61" customWidth="1"/>
    <col min="13056" max="13056" width="62.42578125" style="61" customWidth="1"/>
    <col min="13057" max="13057" width="10.5703125" style="61" customWidth="1"/>
    <col min="13058" max="13058" width="9.28515625" style="61" customWidth="1"/>
    <col min="13059" max="13059" width="8" style="61" customWidth="1"/>
    <col min="13060" max="13060" width="62.42578125" style="61" customWidth="1"/>
    <col min="13061" max="13061" width="10.5703125" style="61" customWidth="1"/>
    <col min="13062" max="13310" width="9.140625" style="61"/>
    <col min="13311" max="13311" width="8" style="61" customWidth="1"/>
    <col min="13312" max="13312" width="62.42578125" style="61" customWidth="1"/>
    <col min="13313" max="13313" width="10.5703125" style="61" customWidth="1"/>
    <col min="13314" max="13314" width="9.28515625" style="61" customWidth="1"/>
    <col min="13315" max="13315" width="8" style="61" customWidth="1"/>
    <col min="13316" max="13316" width="62.42578125" style="61" customWidth="1"/>
    <col min="13317" max="13317" width="10.5703125" style="61" customWidth="1"/>
    <col min="13318" max="13566" width="9.140625" style="61"/>
    <col min="13567" max="13567" width="8" style="61" customWidth="1"/>
    <col min="13568" max="13568" width="62.42578125" style="61" customWidth="1"/>
    <col min="13569" max="13569" width="10.5703125" style="61" customWidth="1"/>
    <col min="13570" max="13570" width="9.28515625" style="61" customWidth="1"/>
    <col min="13571" max="13571" width="8" style="61" customWidth="1"/>
    <col min="13572" max="13572" width="62.42578125" style="61" customWidth="1"/>
    <col min="13573" max="13573" width="10.5703125" style="61" customWidth="1"/>
    <col min="13574" max="13822" width="9.140625" style="61"/>
    <col min="13823" max="13823" width="8" style="61" customWidth="1"/>
    <col min="13824" max="13824" width="62.42578125" style="61" customWidth="1"/>
    <col min="13825" max="13825" width="10.5703125" style="61" customWidth="1"/>
    <col min="13826" max="13826" width="9.28515625" style="61" customWidth="1"/>
    <col min="13827" max="13827" width="8" style="61" customWidth="1"/>
    <col min="13828" max="13828" width="62.42578125" style="61" customWidth="1"/>
    <col min="13829" max="13829" width="10.5703125" style="61" customWidth="1"/>
    <col min="13830" max="14078" width="9.140625" style="61"/>
    <col min="14079" max="14079" width="8" style="61" customWidth="1"/>
    <col min="14080" max="14080" width="62.42578125" style="61" customWidth="1"/>
    <col min="14081" max="14081" width="10.5703125" style="61" customWidth="1"/>
    <col min="14082" max="14082" width="9.28515625" style="61" customWidth="1"/>
    <col min="14083" max="14083" width="8" style="61" customWidth="1"/>
    <col min="14084" max="14084" width="62.42578125" style="61" customWidth="1"/>
    <col min="14085" max="14085" width="10.5703125" style="61" customWidth="1"/>
    <col min="14086" max="14334" width="9.140625" style="61"/>
    <col min="14335" max="14335" width="8" style="61" customWidth="1"/>
    <col min="14336" max="14336" width="62.42578125" style="61" customWidth="1"/>
    <col min="14337" max="14337" width="10.5703125" style="61" customWidth="1"/>
    <col min="14338" max="14338" width="9.28515625" style="61" customWidth="1"/>
    <col min="14339" max="14339" width="8" style="61" customWidth="1"/>
    <col min="14340" max="14340" width="62.42578125" style="61" customWidth="1"/>
    <col min="14341" max="14341" width="10.5703125" style="61" customWidth="1"/>
    <col min="14342" max="14590" width="9.140625" style="61"/>
    <col min="14591" max="14591" width="8" style="61" customWidth="1"/>
    <col min="14592" max="14592" width="62.42578125" style="61" customWidth="1"/>
    <col min="14593" max="14593" width="10.5703125" style="61" customWidth="1"/>
    <col min="14594" max="14594" width="9.28515625" style="61" customWidth="1"/>
    <col min="14595" max="14595" width="8" style="61" customWidth="1"/>
    <col min="14596" max="14596" width="62.42578125" style="61" customWidth="1"/>
    <col min="14597" max="14597" width="10.5703125" style="61" customWidth="1"/>
    <col min="14598" max="14846" width="9.140625" style="61"/>
    <col min="14847" max="14847" width="8" style="61" customWidth="1"/>
    <col min="14848" max="14848" width="62.42578125" style="61" customWidth="1"/>
    <col min="14849" max="14849" width="10.5703125" style="61" customWidth="1"/>
    <col min="14850" max="14850" width="9.28515625" style="61" customWidth="1"/>
    <col min="14851" max="14851" width="8" style="61" customWidth="1"/>
    <col min="14852" max="14852" width="62.42578125" style="61" customWidth="1"/>
    <col min="14853" max="14853" width="10.5703125" style="61" customWidth="1"/>
    <col min="14854" max="15102" width="9.140625" style="61"/>
    <col min="15103" max="15103" width="8" style="61" customWidth="1"/>
    <col min="15104" max="15104" width="62.42578125" style="61" customWidth="1"/>
    <col min="15105" max="15105" width="10.5703125" style="61" customWidth="1"/>
    <col min="15106" max="15106" width="9.28515625" style="61" customWidth="1"/>
    <col min="15107" max="15107" width="8" style="61" customWidth="1"/>
    <col min="15108" max="15108" width="62.42578125" style="61" customWidth="1"/>
    <col min="15109" max="15109" width="10.5703125" style="61" customWidth="1"/>
    <col min="15110" max="15358" width="9.140625" style="61"/>
    <col min="15359" max="15359" width="8" style="61" customWidth="1"/>
    <col min="15360" max="15360" width="62.42578125" style="61" customWidth="1"/>
    <col min="15361" max="15361" width="10.5703125" style="61" customWidth="1"/>
    <col min="15362" max="15362" width="9.28515625" style="61" customWidth="1"/>
    <col min="15363" max="15363" width="8" style="61" customWidth="1"/>
    <col min="15364" max="15364" width="62.42578125" style="61" customWidth="1"/>
    <col min="15365" max="15365" width="10.5703125" style="61" customWidth="1"/>
    <col min="15366" max="15614" width="9.140625" style="61"/>
    <col min="15615" max="15615" width="8" style="61" customWidth="1"/>
    <col min="15616" max="15616" width="62.42578125" style="61" customWidth="1"/>
    <col min="15617" max="15617" width="10.5703125" style="61" customWidth="1"/>
    <col min="15618" max="15618" width="9.28515625" style="61" customWidth="1"/>
    <col min="15619" max="15619" width="8" style="61" customWidth="1"/>
    <col min="15620" max="15620" width="62.42578125" style="61" customWidth="1"/>
    <col min="15621" max="15621" width="10.5703125" style="61" customWidth="1"/>
    <col min="15622" max="15870" width="9.140625" style="61"/>
    <col min="15871" max="15871" width="8" style="61" customWidth="1"/>
    <col min="15872" max="15872" width="62.42578125" style="61" customWidth="1"/>
    <col min="15873" max="15873" width="10.5703125" style="61" customWidth="1"/>
    <col min="15874" max="15874" width="9.28515625" style="61" customWidth="1"/>
    <col min="15875" max="15875" width="8" style="61" customWidth="1"/>
    <col min="15876" max="15876" width="62.42578125" style="61" customWidth="1"/>
    <col min="15877" max="15877" width="10.5703125" style="61" customWidth="1"/>
    <col min="15878" max="16126" width="9.140625" style="61"/>
    <col min="16127" max="16127" width="8" style="61" customWidth="1"/>
    <col min="16128" max="16128" width="62.42578125" style="61" customWidth="1"/>
    <col min="16129" max="16129" width="10.5703125" style="61" customWidth="1"/>
    <col min="16130" max="16130" width="9.28515625" style="61" customWidth="1"/>
    <col min="16131" max="16131" width="8" style="61" customWidth="1"/>
    <col min="16132" max="16132" width="62.42578125" style="61" customWidth="1"/>
    <col min="16133" max="16133" width="10.5703125" style="61" customWidth="1"/>
    <col min="16134" max="16384" width="9.140625" style="61"/>
  </cols>
  <sheetData>
    <row r="1" spans="2:5" ht="13.5" thickBot="1" x14ac:dyDescent="0.25">
      <c r="B1" s="57"/>
      <c r="C1" s="58"/>
      <c r="D1" s="59"/>
      <c r="E1" s="60"/>
    </row>
    <row r="2" spans="2:5" ht="13.5" thickBot="1" x14ac:dyDescent="0.25">
      <c r="B2" s="294" t="s">
        <v>130</v>
      </c>
      <c r="C2" s="295"/>
      <c r="D2" s="296"/>
      <c r="E2" s="60"/>
    </row>
    <row r="3" spans="2:5" s="62" customFormat="1" ht="13.5" thickBot="1" x14ac:dyDescent="0.25">
      <c r="B3" s="294" t="s">
        <v>131</v>
      </c>
      <c r="C3" s="295"/>
      <c r="D3" s="296"/>
    </row>
    <row r="4" spans="2:5" s="62" customFormat="1" ht="13.5" thickBot="1" x14ac:dyDescent="0.25">
      <c r="B4" s="297"/>
      <c r="C4" s="298"/>
      <c r="D4" s="299"/>
    </row>
    <row r="5" spans="2:5" s="65" customFormat="1" ht="13.5" thickBot="1" x14ac:dyDescent="0.3">
      <c r="B5" s="63" t="s">
        <v>132</v>
      </c>
      <c r="C5" s="63" t="s">
        <v>133</v>
      </c>
      <c r="D5" s="64" t="s">
        <v>134</v>
      </c>
    </row>
    <row r="6" spans="2:5" s="65" customFormat="1" x14ac:dyDescent="0.25">
      <c r="B6" s="66">
        <v>1</v>
      </c>
      <c r="C6" s="67" t="s">
        <v>135</v>
      </c>
      <c r="D6" s="260"/>
    </row>
    <row r="7" spans="2:5" s="65" customFormat="1" x14ac:dyDescent="0.25">
      <c r="B7" s="68">
        <v>2</v>
      </c>
      <c r="C7" s="69" t="s">
        <v>136</v>
      </c>
      <c r="D7" s="70">
        <f>D16</f>
        <v>0</v>
      </c>
    </row>
    <row r="8" spans="2:5" s="65" customFormat="1" x14ac:dyDescent="0.25">
      <c r="B8" s="68">
        <v>3</v>
      </c>
      <c r="C8" s="69" t="s">
        <v>137</v>
      </c>
      <c r="D8" s="261"/>
    </row>
    <row r="9" spans="2:5" s="65" customFormat="1" x14ac:dyDescent="0.25">
      <c r="B9" s="68">
        <v>4</v>
      </c>
      <c r="C9" s="69" t="s">
        <v>138</v>
      </c>
      <c r="D9" s="70">
        <f>D23</f>
        <v>0</v>
      </c>
    </row>
    <row r="10" spans="2:5" s="65" customFormat="1" ht="13.5" thickBot="1" x14ac:dyDescent="0.3">
      <c r="B10" s="71">
        <v>5</v>
      </c>
      <c r="C10" s="72" t="s">
        <v>139</v>
      </c>
      <c r="D10" s="262"/>
    </row>
    <row r="11" spans="2:5" s="65" customFormat="1" ht="13.5" thickBot="1" x14ac:dyDescent="0.3">
      <c r="B11" s="300" t="s">
        <v>140</v>
      </c>
      <c r="C11" s="301"/>
      <c r="D11" s="73">
        <f>((1+(D6+D15+D14))*(1+D8)*(1+D10)/(1-D23))-1</f>
        <v>0</v>
      </c>
    </row>
    <row r="12" spans="2:5" s="65" customFormat="1" ht="15" customHeight="1" thickBot="1" x14ac:dyDescent="0.3">
      <c r="B12" s="302" t="s">
        <v>141</v>
      </c>
      <c r="C12" s="303"/>
      <c r="D12" s="304"/>
      <c r="E12" s="74"/>
    </row>
    <row r="13" spans="2:5" s="65" customFormat="1" ht="13.5" thickBot="1" x14ac:dyDescent="0.3">
      <c r="B13" s="63">
        <v>2</v>
      </c>
      <c r="C13" s="63" t="s">
        <v>142</v>
      </c>
      <c r="D13" s="64" t="s">
        <v>134</v>
      </c>
    </row>
    <row r="14" spans="2:5" s="65" customFormat="1" x14ac:dyDescent="0.25">
      <c r="B14" s="75" t="s">
        <v>74</v>
      </c>
      <c r="C14" s="67" t="s">
        <v>143</v>
      </c>
      <c r="D14" s="263"/>
    </row>
    <row r="15" spans="2:5" s="65" customFormat="1" ht="13.5" thickBot="1" x14ac:dyDescent="0.3">
      <c r="B15" s="76" t="s">
        <v>87</v>
      </c>
      <c r="C15" s="72" t="s">
        <v>144</v>
      </c>
      <c r="D15" s="264"/>
    </row>
    <row r="16" spans="2:5" s="65" customFormat="1" ht="15.75" customHeight="1" thickBot="1" x14ac:dyDescent="0.3">
      <c r="B16" s="292" t="s">
        <v>145</v>
      </c>
      <c r="C16" s="293"/>
      <c r="D16" s="78">
        <f>SUM(D14:D15)</f>
        <v>0</v>
      </c>
    </row>
    <row r="17" spans="2:4" s="65" customFormat="1" ht="13.5" thickBot="1" x14ac:dyDescent="0.3">
      <c r="B17" s="305"/>
      <c r="C17" s="306"/>
      <c r="D17" s="307"/>
    </row>
    <row r="18" spans="2:4" s="79" customFormat="1" ht="13.5" thickBot="1" x14ac:dyDescent="0.3">
      <c r="B18" s="63">
        <v>4</v>
      </c>
      <c r="C18" s="63" t="s">
        <v>146</v>
      </c>
      <c r="D18" s="64" t="s">
        <v>134</v>
      </c>
    </row>
    <row r="19" spans="2:4" s="65" customFormat="1" x14ac:dyDescent="0.25">
      <c r="B19" s="75" t="s">
        <v>43</v>
      </c>
      <c r="C19" s="75" t="s">
        <v>61</v>
      </c>
      <c r="D19" s="260"/>
    </row>
    <row r="20" spans="2:4" s="65" customFormat="1" x14ac:dyDescent="0.25">
      <c r="B20" s="80" t="s">
        <v>50</v>
      </c>
      <c r="C20" s="80" t="s">
        <v>59</v>
      </c>
      <c r="D20" s="261"/>
    </row>
    <row r="21" spans="2:4" s="65" customFormat="1" x14ac:dyDescent="0.25">
      <c r="B21" s="80" t="s">
        <v>52</v>
      </c>
      <c r="C21" s="80" t="s">
        <v>60</v>
      </c>
      <c r="D21" s="261"/>
    </row>
    <row r="22" spans="2:4" s="65" customFormat="1" ht="13.5" thickBot="1" x14ac:dyDescent="0.3">
      <c r="B22" s="76" t="s">
        <v>54</v>
      </c>
      <c r="C22" s="76" t="s">
        <v>147</v>
      </c>
      <c r="D22" s="262"/>
    </row>
    <row r="23" spans="2:4" s="65" customFormat="1" ht="15.75" customHeight="1" thickBot="1" x14ac:dyDescent="0.3">
      <c r="B23" s="292" t="s">
        <v>145</v>
      </c>
      <c r="C23" s="293"/>
      <c r="D23" s="81">
        <f>SUM(D19:D22)</f>
        <v>0</v>
      </c>
    </row>
    <row r="24" spans="2:4" s="65" customFormat="1" x14ac:dyDescent="0.25">
      <c r="B24" s="82"/>
      <c r="C24" s="82"/>
      <c r="D24" s="83"/>
    </row>
    <row r="25" spans="2:4" s="65" customFormat="1" x14ac:dyDescent="0.25">
      <c r="B25" s="74"/>
      <c r="C25" s="74"/>
      <c r="D25" s="84"/>
    </row>
    <row r="26" spans="2:4" x14ac:dyDescent="0.2">
      <c r="B26" s="308" t="s">
        <v>148</v>
      </c>
      <c r="C26" s="308"/>
      <c r="D26" s="308"/>
    </row>
    <row r="28" spans="2:4" x14ac:dyDescent="0.2">
      <c r="B28" s="309" t="s">
        <v>149</v>
      </c>
      <c r="C28" s="309"/>
      <c r="D28" s="309"/>
    </row>
    <row r="29" spans="2:4" x14ac:dyDescent="0.2">
      <c r="B29" s="309" t="s">
        <v>150</v>
      </c>
      <c r="C29" s="309"/>
      <c r="D29" s="309"/>
    </row>
    <row r="31" spans="2:4" x14ac:dyDescent="0.2">
      <c r="B31" s="61" t="s">
        <v>151</v>
      </c>
    </row>
    <row r="32" spans="2:4" x14ac:dyDescent="0.2">
      <c r="B32" s="61" t="s">
        <v>152</v>
      </c>
    </row>
    <row r="33" spans="2:4" x14ac:dyDescent="0.2">
      <c r="B33" s="61" t="s">
        <v>153</v>
      </c>
    </row>
    <row r="34" spans="2:4" x14ac:dyDescent="0.2">
      <c r="B34" s="61" t="s">
        <v>154</v>
      </c>
    </row>
    <row r="35" spans="2:4" x14ac:dyDescent="0.2">
      <c r="B35" s="61" t="s">
        <v>155</v>
      </c>
    </row>
    <row r="36" spans="2:4" x14ac:dyDescent="0.2">
      <c r="B36" s="61" t="s">
        <v>156</v>
      </c>
    </row>
    <row r="37" spans="2:4" x14ac:dyDescent="0.2">
      <c r="B37" s="61" t="s">
        <v>157</v>
      </c>
    </row>
    <row r="39" spans="2:4" x14ac:dyDescent="0.2">
      <c r="C39" s="86"/>
      <c r="D39" s="61"/>
    </row>
    <row r="43" spans="2:4" ht="15" x14ac:dyDescent="0.25">
      <c r="C43" s="87"/>
    </row>
    <row r="44" spans="2:4" x14ac:dyDescent="0.2">
      <c r="C44" s="88"/>
    </row>
    <row r="45" spans="2:4" x14ac:dyDescent="0.2">
      <c r="C45" s="88"/>
    </row>
    <row r="46" spans="2:4" x14ac:dyDescent="0.2">
      <c r="C46" s="88"/>
    </row>
  </sheetData>
  <sheetProtection algorithmName="SHA-512" hashValue="AUYXdPq0GEcR2ezMPjC9v/jtkKVASXu+wmjWPCuWqcT85OUz7ToXOFtY2y2qh/MQOMUIYuQ+P0WRgq92s/nCnw==" saltValue="nK+tTOxuGs3rmy5V98A2Ug==" spinCount="100000" sheet="1" objects="1" scenarios="1"/>
  <mergeCells count="11">
    <mergeCell ref="B17:D17"/>
    <mergeCell ref="B23:C23"/>
    <mergeCell ref="B26:D26"/>
    <mergeCell ref="B28:D28"/>
    <mergeCell ref="B29:D29"/>
    <mergeCell ref="B16:C16"/>
    <mergeCell ref="B2:D2"/>
    <mergeCell ref="B3:D3"/>
    <mergeCell ref="B4:D4"/>
    <mergeCell ref="B11:C11"/>
    <mergeCell ref="B12:D12"/>
  </mergeCells>
  <printOptions horizontalCentered="1"/>
  <pageMargins left="0.51181102362204722" right="0.51181102362204722" top="0.78740157480314965" bottom="0.78740157480314965" header="0.31496062992125984" footer="0.31496062992125984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E9" sqref="E9"/>
    </sheetView>
  </sheetViews>
  <sheetFormatPr defaultRowHeight="12.75" x14ac:dyDescent="0.2"/>
  <cols>
    <col min="1" max="1" width="9.140625" style="92"/>
    <col min="2" max="2" width="54.42578125" style="92" customWidth="1"/>
    <col min="3" max="3" width="8.85546875" style="92" bestFit="1" customWidth="1"/>
    <col min="4" max="4" width="7.28515625" style="92" bestFit="1" customWidth="1"/>
    <col min="5" max="5" width="11.42578125" style="92" customWidth="1"/>
    <col min="6" max="6" width="16.5703125" style="92" customWidth="1"/>
    <col min="7" max="257" width="9.140625" style="92"/>
    <col min="258" max="258" width="54.42578125" style="92" customWidth="1"/>
    <col min="259" max="259" width="8.85546875" style="92" bestFit="1" customWidth="1"/>
    <col min="260" max="260" width="7.28515625" style="92" bestFit="1" customWidth="1"/>
    <col min="261" max="261" width="11.42578125" style="92" customWidth="1"/>
    <col min="262" max="262" width="16.5703125" style="92" customWidth="1"/>
    <col min="263" max="513" width="9.140625" style="92"/>
    <col min="514" max="514" width="54.42578125" style="92" customWidth="1"/>
    <col min="515" max="515" width="8.85546875" style="92" bestFit="1" customWidth="1"/>
    <col min="516" max="516" width="7.28515625" style="92" bestFit="1" customWidth="1"/>
    <col min="517" max="517" width="11.42578125" style="92" customWidth="1"/>
    <col min="518" max="518" width="16.5703125" style="92" customWidth="1"/>
    <col min="519" max="769" width="9.140625" style="92"/>
    <col min="770" max="770" width="54.42578125" style="92" customWidth="1"/>
    <col min="771" max="771" width="8.85546875" style="92" bestFit="1" customWidth="1"/>
    <col min="772" max="772" width="7.28515625" style="92" bestFit="1" customWidth="1"/>
    <col min="773" max="773" width="11.42578125" style="92" customWidth="1"/>
    <col min="774" max="774" width="16.5703125" style="92" customWidth="1"/>
    <col min="775" max="1025" width="9.140625" style="92"/>
    <col min="1026" max="1026" width="54.42578125" style="92" customWidth="1"/>
    <col min="1027" max="1027" width="8.85546875" style="92" bestFit="1" customWidth="1"/>
    <col min="1028" max="1028" width="7.28515625" style="92" bestFit="1" customWidth="1"/>
    <col min="1029" max="1029" width="11.42578125" style="92" customWidth="1"/>
    <col min="1030" max="1030" width="16.5703125" style="92" customWidth="1"/>
    <col min="1031" max="1281" width="9.140625" style="92"/>
    <col min="1282" max="1282" width="54.42578125" style="92" customWidth="1"/>
    <col min="1283" max="1283" width="8.85546875" style="92" bestFit="1" customWidth="1"/>
    <col min="1284" max="1284" width="7.28515625" style="92" bestFit="1" customWidth="1"/>
    <col min="1285" max="1285" width="11.42578125" style="92" customWidth="1"/>
    <col min="1286" max="1286" width="16.5703125" style="92" customWidth="1"/>
    <col min="1287" max="1537" width="9.140625" style="92"/>
    <col min="1538" max="1538" width="54.42578125" style="92" customWidth="1"/>
    <col min="1539" max="1539" width="8.85546875" style="92" bestFit="1" customWidth="1"/>
    <col min="1540" max="1540" width="7.28515625" style="92" bestFit="1" customWidth="1"/>
    <col min="1541" max="1541" width="11.42578125" style="92" customWidth="1"/>
    <col min="1542" max="1542" width="16.5703125" style="92" customWidth="1"/>
    <col min="1543" max="1793" width="9.140625" style="92"/>
    <col min="1794" max="1794" width="54.42578125" style="92" customWidth="1"/>
    <col min="1795" max="1795" width="8.85546875" style="92" bestFit="1" customWidth="1"/>
    <col min="1796" max="1796" width="7.28515625" style="92" bestFit="1" customWidth="1"/>
    <col min="1797" max="1797" width="11.42578125" style="92" customWidth="1"/>
    <col min="1798" max="1798" width="16.5703125" style="92" customWidth="1"/>
    <col min="1799" max="2049" width="9.140625" style="92"/>
    <col min="2050" max="2050" width="54.42578125" style="92" customWidth="1"/>
    <col min="2051" max="2051" width="8.85546875" style="92" bestFit="1" customWidth="1"/>
    <col min="2052" max="2052" width="7.28515625" style="92" bestFit="1" customWidth="1"/>
    <col min="2053" max="2053" width="11.42578125" style="92" customWidth="1"/>
    <col min="2054" max="2054" width="16.5703125" style="92" customWidth="1"/>
    <col min="2055" max="2305" width="9.140625" style="92"/>
    <col min="2306" max="2306" width="54.42578125" style="92" customWidth="1"/>
    <col min="2307" max="2307" width="8.85546875" style="92" bestFit="1" customWidth="1"/>
    <col min="2308" max="2308" width="7.28515625" style="92" bestFit="1" customWidth="1"/>
    <col min="2309" max="2309" width="11.42578125" style="92" customWidth="1"/>
    <col min="2310" max="2310" width="16.5703125" style="92" customWidth="1"/>
    <col min="2311" max="2561" width="9.140625" style="92"/>
    <col min="2562" max="2562" width="54.42578125" style="92" customWidth="1"/>
    <col min="2563" max="2563" width="8.85546875" style="92" bestFit="1" customWidth="1"/>
    <col min="2564" max="2564" width="7.28515625" style="92" bestFit="1" customWidth="1"/>
    <col min="2565" max="2565" width="11.42578125" style="92" customWidth="1"/>
    <col min="2566" max="2566" width="16.5703125" style="92" customWidth="1"/>
    <col min="2567" max="2817" width="9.140625" style="92"/>
    <col min="2818" max="2818" width="54.42578125" style="92" customWidth="1"/>
    <col min="2819" max="2819" width="8.85546875" style="92" bestFit="1" customWidth="1"/>
    <col min="2820" max="2820" width="7.28515625" style="92" bestFit="1" customWidth="1"/>
    <col min="2821" max="2821" width="11.42578125" style="92" customWidth="1"/>
    <col min="2822" max="2822" width="16.5703125" style="92" customWidth="1"/>
    <col min="2823" max="3073" width="9.140625" style="92"/>
    <col min="3074" max="3074" width="54.42578125" style="92" customWidth="1"/>
    <col min="3075" max="3075" width="8.85546875" style="92" bestFit="1" customWidth="1"/>
    <col min="3076" max="3076" width="7.28515625" style="92" bestFit="1" customWidth="1"/>
    <col min="3077" max="3077" width="11.42578125" style="92" customWidth="1"/>
    <col min="3078" max="3078" width="16.5703125" style="92" customWidth="1"/>
    <col min="3079" max="3329" width="9.140625" style="92"/>
    <col min="3330" max="3330" width="54.42578125" style="92" customWidth="1"/>
    <col min="3331" max="3331" width="8.85546875" style="92" bestFit="1" customWidth="1"/>
    <col min="3332" max="3332" width="7.28515625" style="92" bestFit="1" customWidth="1"/>
    <col min="3333" max="3333" width="11.42578125" style="92" customWidth="1"/>
    <col min="3334" max="3334" width="16.5703125" style="92" customWidth="1"/>
    <col min="3335" max="3585" width="9.140625" style="92"/>
    <col min="3586" max="3586" width="54.42578125" style="92" customWidth="1"/>
    <col min="3587" max="3587" width="8.85546875" style="92" bestFit="1" customWidth="1"/>
    <col min="3588" max="3588" width="7.28515625" style="92" bestFit="1" customWidth="1"/>
    <col min="3589" max="3589" width="11.42578125" style="92" customWidth="1"/>
    <col min="3590" max="3590" width="16.5703125" style="92" customWidth="1"/>
    <col min="3591" max="3841" width="9.140625" style="92"/>
    <col min="3842" max="3842" width="54.42578125" style="92" customWidth="1"/>
    <col min="3843" max="3843" width="8.85546875" style="92" bestFit="1" customWidth="1"/>
    <col min="3844" max="3844" width="7.28515625" style="92" bestFit="1" customWidth="1"/>
    <col min="3845" max="3845" width="11.42578125" style="92" customWidth="1"/>
    <col min="3846" max="3846" width="16.5703125" style="92" customWidth="1"/>
    <col min="3847" max="4097" width="9.140625" style="92"/>
    <col min="4098" max="4098" width="54.42578125" style="92" customWidth="1"/>
    <col min="4099" max="4099" width="8.85546875" style="92" bestFit="1" customWidth="1"/>
    <col min="4100" max="4100" width="7.28515625" style="92" bestFit="1" customWidth="1"/>
    <col min="4101" max="4101" width="11.42578125" style="92" customWidth="1"/>
    <col min="4102" max="4102" width="16.5703125" style="92" customWidth="1"/>
    <col min="4103" max="4353" width="9.140625" style="92"/>
    <col min="4354" max="4354" width="54.42578125" style="92" customWidth="1"/>
    <col min="4355" max="4355" width="8.85546875" style="92" bestFit="1" customWidth="1"/>
    <col min="4356" max="4356" width="7.28515625" style="92" bestFit="1" customWidth="1"/>
    <col min="4357" max="4357" width="11.42578125" style="92" customWidth="1"/>
    <col min="4358" max="4358" width="16.5703125" style="92" customWidth="1"/>
    <col min="4359" max="4609" width="9.140625" style="92"/>
    <col min="4610" max="4610" width="54.42578125" style="92" customWidth="1"/>
    <col min="4611" max="4611" width="8.85546875" style="92" bestFit="1" customWidth="1"/>
    <col min="4612" max="4612" width="7.28515625" style="92" bestFit="1" customWidth="1"/>
    <col min="4613" max="4613" width="11.42578125" style="92" customWidth="1"/>
    <col min="4614" max="4614" width="16.5703125" style="92" customWidth="1"/>
    <col min="4615" max="4865" width="9.140625" style="92"/>
    <col min="4866" max="4866" width="54.42578125" style="92" customWidth="1"/>
    <col min="4867" max="4867" width="8.85546875" style="92" bestFit="1" customWidth="1"/>
    <col min="4868" max="4868" width="7.28515625" style="92" bestFit="1" customWidth="1"/>
    <col min="4869" max="4869" width="11.42578125" style="92" customWidth="1"/>
    <col min="4870" max="4870" width="16.5703125" style="92" customWidth="1"/>
    <col min="4871" max="5121" width="9.140625" style="92"/>
    <col min="5122" max="5122" width="54.42578125" style="92" customWidth="1"/>
    <col min="5123" max="5123" width="8.85546875" style="92" bestFit="1" customWidth="1"/>
    <col min="5124" max="5124" width="7.28515625" style="92" bestFit="1" customWidth="1"/>
    <col min="5125" max="5125" width="11.42578125" style="92" customWidth="1"/>
    <col min="5126" max="5126" width="16.5703125" style="92" customWidth="1"/>
    <col min="5127" max="5377" width="9.140625" style="92"/>
    <col min="5378" max="5378" width="54.42578125" style="92" customWidth="1"/>
    <col min="5379" max="5379" width="8.85546875" style="92" bestFit="1" customWidth="1"/>
    <col min="5380" max="5380" width="7.28515625" style="92" bestFit="1" customWidth="1"/>
    <col min="5381" max="5381" width="11.42578125" style="92" customWidth="1"/>
    <col min="5382" max="5382" width="16.5703125" style="92" customWidth="1"/>
    <col min="5383" max="5633" width="9.140625" style="92"/>
    <col min="5634" max="5634" width="54.42578125" style="92" customWidth="1"/>
    <col min="5635" max="5635" width="8.85546875" style="92" bestFit="1" customWidth="1"/>
    <col min="5636" max="5636" width="7.28515625" style="92" bestFit="1" customWidth="1"/>
    <col min="5637" max="5637" width="11.42578125" style="92" customWidth="1"/>
    <col min="5638" max="5638" width="16.5703125" style="92" customWidth="1"/>
    <col min="5639" max="5889" width="9.140625" style="92"/>
    <col min="5890" max="5890" width="54.42578125" style="92" customWidth="1"/>
    <col min="5891" max="5891" width="8.85546875" style="92" bestFit="1" customWidth="1"/>
    <col min="5892" max="5892" width="7.28515625" style="92" bestFit="1" customWidth="1"/>
    <col min="5893" max="5893" width="11.42578125" style="92" customWidth="1"/>
    <col min="5894" max="5894" width="16.5703125" style="92" customWidth="1"/>
    <col min="5895" max="6145" width="9.140625" style="92"/>
    <col min="6146" max="6146" width="54.42578125" style="92" customWidth="1"/>
    <col min="6147" max="6147" width="8.85546875" style="92" bestFit="1" customWidth="1"/>
    <col min="6148" max="6148" width="7.28515625" style="92" bestFit="1" customWidth="1"/>
    <col min="6149" max="6149" width="11.42578125" style="92" customWidth="1"/>
    <col min="6150" max="6150" width="16.5703125" style="92" customWidth="1"/>
    <col min="6151" max="6401" width="9.140625" style="92"/>
    <col min="6402" max="6402" width="54.42578125" style="92" customWidth="1"/>
    <col min="6403" max="6403" width="8.85546875" style="92" bestFit="1" customWidth="1"/>
    <col min="6404" max="6404" width="7.28515625" style="92" bestFit="1" customWidth="1"/>
    <col min="6405" max="6405" width="11.42578125" style="92" customWidth="1"/>
    <col min="6406" max="6406" width="16.5703125" style="92" customWidth="1"/>
    <col min="6407" max="6657" width="9.140625" style="92"/>
    <col min="6658" max="6658" width="54.42578125" style="92" customWidth="1"/>
    <col min="6659" max="6659" width="8.85546875" style="92" bestFit="1" customWidth="1"/>
    <col min="6660" max="6660" width="7.28515625" style="92" bestFit="1" customWidth="1"/>
    <col min="6661" max="6661" width="11.42578125" style="92" customWidth="1"/>
    <col min="6662" max="6662" width="16.5703125" style="92" customWidth="1"/>
    <col min="6663" max="6913" width="9.140625" style="92"/>
    <col min="6914" max="6914" width="54.42578125" style="92" customWidth="1"/>
    <col min="6915" max="6915" width="8.85546875" style="92" bestFit="1" customWidth="1"/>
    <col min="6916" max="6916" width="7.28515625" style="92" bestFit="1" customWidth="1"/>
    <col min="6917" max="6917" width="11.42578125" style="92" customWidth="1"/>
    <col min="6918" max="6918" width="16.5703125" style="92" customWidth="1"/>
    <col min="6919" max="7169" width="9.140625" style="92"/>
    <col min="7170" max="7170" width="54.42578125" style="92" customWidth="1"/>
    <col min="7171" max="7171" width="8.85546875" style="92" bestFit="1" customWidth="1"/>
    <col min="7172" max="7172" width="7.28515625" style="92" bestFit="1" customWidth="1"/>
    <col min="7173" max="7173" width="11.42578125" style="92" customWidth="1"/>
    <col min="7174" max="7174" width="16.5703125" style="92" customWidth="1"/>
    <col min="7175" max="7425" width="9.140625" style="92"/>
    <col min="7426" max="7426" width="54.42578125" style="92" customWidth="1"/>
    <col min="7427" max="7427" width="8.85546875" style="92" bestFit="1" customWidth="1"/>
    <col min="7428" max="7428" width="7.28515625" style="92" bestFit="1" customWidth="1"/>
    <col min="7429" max="7429" width="11.42578125" style="92" customWidth="1"/>
    <col min="7430" max="7430" width="16.5703125" style="92" customWidth="1"/>
    <col min="7431" max="7681" width="9.140625" style="92"/>
    <col min="7682" max="7682" width="54.42578125" style="92" customWidth="1"/>
    <col min="7683" max="7683" width="8.85546875" style="92" bestFit="1" customWidth="1"/>
    <col min="7684" max="7684" width="7.28515625" style="92" bestFit="1" customWidth="1"/>
    <col min="7685" max="7685" width="11.42578125" style="92" customWidth="1"/>
    <col min="7686" max="7686" width="16.5703125" style="92" customWidth="1"/>
    <col min="7687" max="7937" width="9.140625" style="92"/>
    <col min="7938" max="7938" width="54.42578125" style="92" customWidth="1"/>
    <col min="7939" max="7939" width="8.85546875" style="92" bestFit="1" customWidth="1"/>
    <col min="7940" max="7940" width="7.28515625" style="92" bestFit="1" customWidth="1"/>
    <col min="7941" max="7941" width="11.42578125" style="92" customWidth="1"/>
    <col min="7942" max="7942" width="16.5703125" style="92" customWidth="1"/>
    <col min="7943" max="8193" width="9.140625" style="92"/>
    <col min="8194" max="8194" width="54.42578125" style="92" customWidth="1"/>
    <col min="8195" max="8195" width="8.85546875" style="92" bestFit="1" customWidth="1"/>
    <col min="8196" max="8196" width="7.28515625" style="92" bestFit="1" customWidth="1"/>
    <col min="8197" max="8197" width="11.42578125" style="92" customWidth="1"/>
    <col min="8198" max="8198" width="16.5703125" style="92" customWidth="1"/>
    <col min="8199" max="8449" width="9.140625" style="92"/>
    <col min="8450" max="8450" width="54.42578125" style="92" customWidth="1"/>
    <col min="8451" max="8451" width="8.85546875" style="92" bestFit="1" customWidth="1"/>
    <col min="8452" max="8452" width="7.28515625" style="92" bestFit="1" customWidth="1"/>
    <col min="8453" max="8453" width="11.42578125" style="92" customWidth="1"/>
    <col min="8454" max="8454" width="16.5703125" style="92" customWidth="1"/>
    <col min="8455" max="8705" width="9.140625" style="92"/>
    <col min="8706" max="8706" width="54.42578125" style="92" customWidth="1"/>
    <col min="8707" max="8707" width="8.85546875" style="92" bestFit="1" customWidth="1"/>
    <col min="8708" max="8708" width="7.28515625" style="92" bestFit="1" customWidth="1"/>
    <col min="8709" max="8709" width="11.42578125" style="92" customWidth="1"/>
    <col min="8710" max="8710" width="16.5703125" style="92" customWidth="1"/>
    <col min="8711" max="8961" width="9.140625" style="92"/>
    <col min="8962" max="8962" width="54.42578125" style="92" customWidth="1"/>
    <col min="8963" max="8963" width="8.85546875" style="92" bestFit="1" customWidth="1"/>
    <col min="8964" max="8964" width="7.28515625" style="92" bestFit="1" customWidth="1"/>
    <col min="8965" max="8965" width="11.42578125" style="92" customWidth="1"/>
    <col min="8966" max="8966" width="16.5703125" style="92" customWidth="1"/>
    <col min="8967" max="9217" width="9.140625" style="92"/>
    <col min="9218" max="9218" width="54.42578125" style="92" customWidth="1"/>
    <col min="9219" max="9219" width="8.85546875" style="92" bestFit="1" customWidth="1"/>
    <col min="9220" max="9220" width="7.28515625" style="92" bestFit="1" customWidth="1"/>
    <col min="9221" max="9221" width="11.42578125" style="92" customWidth="1"/>
    <col min="9222" max="9222" width="16.5703125" style="92" customWidth="1"/>
    <col min="9223" max="9473" width="9.140625" style="92"/>
    <col min="9474" max="9474" width="54.42578125" style="92" customWidth="1"/>
    <col min="9475" max="9475" width="8.85546875" style="92" bestFit="1" customWidth="1"/>
    <col min="9476" max="9476" width="7.28515625" style="92" bestFit="1" customWidth="1"/>
    <col min="9477" max="9477" width="11.42578125" style="92" customWidth="1"/>
    <col min="9478" max="9478" width="16.5703125" style="92" customWidth="1"/>
    <col min="9479" max="9729" width="9.140625" style="92"/>
    <col min="9730" max="9730" width="54.42578125" style="92" customWidth="1"/>
    <col min="9731" max="9731" width="8.85546875" style="92" bestFit="1" customWidth="1"/>
    <col min="9732" max="9732" width="7.28515625" style="92" bestFit="1" customWidth="1"/>
    <col min="9733" max="9733" width="11.42578125" style="92" customWidth="1"/>
    <col min="9734" max="9734" width="16.5703125" style="92" customWidth="1"/>
    <col min="9735" max="9985" width="9.140625" style="92"/>
    <col min="9986" max="9986" width="54.42578125" style="92" customWidth="1"/>
    <col min="9987" max="9987" width="8.85546875" style="92" bestFit="1" customWidth="1"/>
    <col min="9988" max="9988" width="7.28515625" style="92" bestFit="1" customWidth="1"/>
    <col min="9989" max="9989" width="11.42578125" style="92" customWidth="1"/>
    <col min="9990" max="9990" width="16.5703125" style="92" customWidth="1"/>
    <col min="9991" max="10241" width="9.140625" style="92"/>
    <col min="10242" max="10242" width="54.42578125" style="92" customWidth="1"/>
    <col min="10243" max="10243" width="8.85546875" style="92" bestFit="1" customWidth="1"/>
    <col min="10244" max="10244" width="7.28515625" style="92" bestFit="1" customWidth="1"/>
    <col min="10245" max="10245" width="11.42578125" style="92" customWidth="1"/>
    <col min="10246" max="10246" width="16.5703125" style="92" customWidth="1"/>
    <col min="10247" max="10497" width="9.140625" style="92"/>
    <col min="10498" max="10498" width="54.42578125" style="92" customWidth="1"/>
    <col min="10499" max="10499" width="8.85546875" style="92" bestFit="1" customWidth="1"/>
    <col min="10500" max="10500" width="7.28515625" style="92" bestFit="1" customWidth="1"/>
    <col min="10501" max="10501" width="11.42578125" style="92" customWidth="1"/>
    <col min="10502" max="10502" width="16.5703125" style="92" customWidth="1"/>
    <col min="10503" max="10753" width="9.140625" style="92"/>
    <col min="10754" max="10754" width="54.42578125" style="92" customWidth="1"/>
    <col min="10755" max="10755" width="8.85546875" style="92" bestFit="1" customWidth="1"/>
    <col min="10756" max="10756" width="7.28515625" style="92" bestFit="1" customWidth="1"/>
    <col min="10757" max="10757" width="11.42578125" style="92" customWidth="1"/>
    <col min="10758" max="10758" width="16.5703125" style="92" customWidth="1"/>
    <col min="10759" max="11009" width="9.140625" style="92"/>
    <col min="11010" max="11010" width="54.42578125" style="92" customWidth="1"/>
    <col min="11011" max="11011" width="8.85546875" style="92" bestFit="1" customWidth="1"/>
    <col min="11012" max="11012" width="7.28515625" style="92" bestFit="1" customWidth="1"/>
    <col min="11013" max="11013" width="11.42578125" style="92" customWidth="1"/>
    <col min="11014" max="11014" width="16.5703125" style="92" customWidth="1"/>
    <col min="11015" max="11265" width="9.140625" style="92"/>
    <col min="11266" max="11266" width="54.42578125" style="92" customWidth="1"/>
    <col min="11267" max="11267" width="8.85546875" style="92" bestFit="1" customWidth="1"/>
    <col min="11268" max="11268" width="7.28515625" style="92" bestFit="1" customWidth="1"/>
    <col min="11269" max="11269" width="11.42578125" style="92" customWidth="1"/>
    <col min="11270" max="11270" width="16.5703125" style="92" customWidth="1"/>
    <col min="11271" max="11521" width="9.140625" style="92"/>
    <col min="11522" max="11522" width="54.42578125" style="92" customWidth="1"/>
    <col min="11523" max="11523" width="8.85546875" style="92" bestFit="1" customWidth="1"/>
    <col min="11524" max="11524" width="7.28515625" style="92" bestFit="1" customWidth="1"/>
    <col min="11525" max="11525" width="11.42578125" style="92" customWidth="1"/>
    <col min="11526" max="11526" width="16.5703125" style="92" customWidth="1"/>
    <col min="11527" max="11777" width="9.140625" style="92"/>
    <col min="11778" max="11778" width="54.42578125" style="92" customWidth="1"/>
    <col min="11779" max="11779" width="8.85546875" style="92" bestFit="1" customWidth="1"/>
    <col min="11780" max="11780" width="7.28515625" style="92" bestFit="1" customWidth="1"/>
    <col min="11781" max="11781" width="11.42578125" style="92" customWidth="1"/>
    <col min="11782" max="11782" width="16.5703125" style="92" customWidth="1"/>
    <col min="11783" max="12033" width="9.140625" style="92"/>
    <col min="12034" max="12034" width="54.42578125" style="92" customWidth="1"/>
    <col min="12035" max="12035" width="8.85546875" style="92" bestFit="1" customWidth="1"/>
    <col min="12036" max="12036" width="7.28515625" style="92" bestFit="1" customWidth="1"/>
    <col min="12037" max="12037" width="11.42578125" style="92" customWidth="1"/>
    <col min="12038" max="12038" width="16.5703125" style="92" customWidth="1"/>
    <col min="12039" max="12289" width="9.140625" style="92"/>
    <col min="12290" max="12290" width="54.42578125" style="92" customWidth="1"/>
    <col min="12291" max="12291" width="8.85546875" style="92" bestFit="1" customWidth="1"/>
    <col min="12292" max="12292" width="7.28515625" style="92" bestFit="1" customWidth="1"/>
    <col min="12293" max="12293" width="11.42578125" style="92" customWidth="1"/>
    <col min="12294" max="12294" width="16.5703125" style="92" customWidth="1"/>
    <col min="12295" max="12545" width="9.140625" style="92"/>
    <col min="12546" max="12546" width="54.42578125" style="92" customWidth="1"/>
    <col min="12547" max="12547" width="8.85546875" style="92" bestFit="1" customWidth="1"/>
    <col min="12548" max="12548" width="7.28515625" style="92" bestFit="1" customWidth="1"/>
    <col min="12549" max="12549" width="11.42578125" style="92" customWidth="1"/>
    <col min="12550" max="12550" width="16.5703125" style="92" customWidth="1"/>
    <col min="12551" max="12801" width="9.140625" style="92"/>
    <col min="12802" max="12802" width="54.42578125" style="92" customWidth="1"/>
    <col min="12803" max="12803" width="8.85546875" style="92" bestFit="1" customWidth="1"/>
    <col min="12804" max="12804" width="7.28515625" style="92" bestFit="1" customWidth="1"/>
    <col min="12805" max="12805" width="11.42578125" style="92" customWidth="1"/>
    <col min="12806" max="12806" width="16.5703125" style="92" customWidth="1"/>
    <col min="12807" max="13057" width="9.140625" style="92"/>
    <col min="13058" max="13058" width="54.42578125" style="92" customWidth="1"/>
    <col min="13059" max="13059" width="8.85546875" style="92" bestFit="1" customWidth="1"/>
    <col min="13060" max="13060" width="7.28515625" style="92" bestFit="1" customWidth="1"/>
    <col min="13061" max="13061" width="11.42578125" style="92" customWidth="1"/>
    <col min="13062" max="13062" width="16.5703125" style="92" customWidth="1"/>
    <col min="13063" max="13313" width="9.140625" style="92"/>
    <col min="13314" max="13314" width="54.42578125" style="92" customWidth="1"/>
    <col min="13315" max="13315" width="8.85546875" style="92" bestFit="1" customWidth="1"/>
    <col min="13316" max="13316" width="7.28515625" style="92" bestFit="1" customWidth="1"/>
    <col min="13317" max="13317" width="11.42578125" style="92" customWidth="1"/>
    <col min="13318" max="13318" width="16.5703125" style="92" customWidth="1"/>
    <col min="13319" max="13569" width="9.140625" style="92"/>
    <col min="13570" max="13570" width="54.42578125" style="92" customWidth="1"/>
    <col min="13571" max="13571" width="8.85546875" style="92" bestFit="1" customWidth="1"/>
    <col min="13572" max="13572" width="7.28515625" style="92" bestFit="1" customWidth="1"/>
    <col min="13573" max="13573" width="11.42578125" style="92" customWidth="1"/>
    <col min="13574" max="13574" width="16.5703125" style="92" customWidth="1"/>
    <col min="13575" max="13825" width="9.140625" style="92"/>
    <col min="13826" max="13826" width="54.42578125" style="92" customWidth="1"/>
    <col min="13827" max="13827" width="8.85546875" style="92" bestFit="1" customWidth="1"/>
    <col min="13828" max="13828" width="7.28515625" style="92" bestFit="1" customWidth="1"/>
    <col min="13829" max="13829" width="11.42578125" style="92" customWidth="1"/>
    <col min="13830" max="13830" width="16.5703125" style="92" customWidth="1"/>
    <col min="13831" max="14081" width="9.140625" style="92"/>
    <col min="14082" max="14082" width="54.42578125" style="92" customWidth="1"/>
    <col min="14083" max="14083" width="8.85546875" style="92" bestFit="1" customWidth="1"/>
    <col min="14084" max="14084" width="7.28515625" style="92" bestFit="1" customWidth="1"/>
    <col min="14085" max="14085" width="11.42578125" style="92" customWidth="1"/>
    <col min="14086" max="14086" width="16.5703125" style="92" customWidth="1"/>
    <col min="14087" max="14337" width="9.140625" style="92"/>
    <col min="14338" max="14338" width="54.42578125" style="92" customWidth="1"/>
    <col min="14339" max="14339" width="8.85546875" style="92" bestFit="1" customWidth="1"/>
    <col min="14340" max="14340" width="7.28515625" style="92" bestFit="1" customWidth="1"/>
    <col min="14341" max="14341" width="11.42578125" style="92" customWidth="1"/>
    <col min="14342" max="14342" width="16.5703125" style="92" customWidth="1"/>
    <col min="14343" max="14593" width="9.140625" style="92"/>
    <col min="14594" max="14594" width="54.42578125" style="92" customWidth="1"/>
    <col min="14595" max="14595" width="8.85546875" style="92" bestFit="1" customWidth="1"/>
    <col min="14596" max="14596" width="7.28515625" style="92" bestFit="1" customWidth="1"/>
    <col min="14597" max="14597" width="11.42578125" style="92" customWidth="1"/>
    <col min="14598" max="14598" width="16.5703125" style="92" customWidth="1"/>
    <col min="14599" max="14849" width="9.140625" style="92"/>
    <col min="14850" max="14850" width="54.42578125" style="92" customWidth="1"/>
    <col min="14851" max="14851" width="8.85546875" style="92" bestFit="1" customWidth="1"/>
    <col min="14852" max="14852" width="7.28515625" style="92" bestFit="1" customWidth="1"/>
    <col min="14853" max="14853" width="11.42578125" style="92" customWidth="1"/>
    <col min="14854" max="14854" width="16.5703125" style="92" customWidth="1"/>
    <col min="14855" max="15105" width="9.140625" style="92"/>
    <col min="15106" max="15106" width="54.42578125" style="92" customWidth="1"/>
    <col min="15107" max="15107" width="8.85546875" style="92" bestFit="1" customWidth="1"/>
    <col min="15108" max="15108" width="7.28515625" style="92" bestFit="1" customWidth="1"/>
    <col min="15109" max="15109" width="11.42578125" style="92" customWidth="1"/>
    <col min="15110" max="15110" width="16.5703125" style="92" customWidth="1"/>
    <col min="15111" max="15361" width="9.140625" style="92"/>
    <col min="15362" max="15362" width="54.42578125" style="92" customWidth="1"/>
    <col min="15363" max="15363" width="8.85546875" style="92" bestFit="1" customWidth="1"/>
    <col min="15364" max="15364" width="7.28515625" style="92" bestFit="1" customWidth="1"/>
    <col min="15365" max="15365" width="11.42578125" style="92" customWidth="1"/>
    <col min="15366" max="15366" width="16.5703125" style="92" customWidth="1"/>
    <col min="15367" max="15617" width="9.140625" style="92"/>
    <col min="15618" max="15618" width="54.42578125" style="92" customWidth="1"/>
    <col min="15619" max="15619" width="8.85546875" style="92" bestFit="1" customWidth="1"/>
    <col min="15620" max="15620" width="7.28515625" style="92" bestFit="1" customWidth="1"/>
    <col min="15621" max="15621" width="11.42578125" style="92" customWidth="1"/>
    <col min="15622" max="15622" width="16.5703125" style="92" customWidth="1"/>
    <col min="15623" max="15873" width="9.140625" style="92"/>
    <col min="15874" max="15874" width="54.42578125" style="92" customWidth="1"/>
    <col min="15875" max="15875" width="8.85546875" style="92" bestFit="1" customWidth="1"/>
    <col min="15876" max="15876" width="7.28515625" style="92" bestFit="1" customWidth="1"/>
    <col min="15877" max="15877" width="11.42578125" style="92" customWidth="1"/>
    <col min="15878" max="15878" width="16.5703125" style="92" customWidth="1"/>
    <col min="15879" max="16129" width="9.140625" style="92"/>
    <col min="16130" max="16130" width="54.42578125" style="92" customWidth="1"/>
    <col min="16131" max="16131" width="8.85546875" style="92" bestFit="1" customWidth="1"/>
    <col min="16132" max="16132" width="7.28515625" style="92" bestFit="1" customWidth="1"/>
    <col min="16133" max="16133" width="11.42578125" style="92" customWidth="1"/>
    <col min="16134" max="16134" width="16.5703125" style="92" customWidth="1"/>
    <col min="16135" max="16384" width="9.140625" style="92"/>
  </cols>
  <sheetData>
    <row r="1" spans="1:6" x14ac:dyDescent="0.2">
      <c r="A1" s="410" t="s">
        <v>180</v>
      </c>
      <c r="B1" s="411"/>
      <c r="C1" s="411"/>
      <c r="D1" s="411"/>
      <c r="E1" s="411"/>
      <c r="F1" s="412"/>
    </row>
    <row r="2" spans="1:6" x14ac:dyDescent="0.2">
      <c r="A2" s="413" t="s">
        <v>836</v>
      </c>
      <c r="B2" s="414"/>
      <c r="C2" s="414"/>
      <c r="D2" s="414"/>
      <c r="E2" s="414"/>
      <c r="F2" s="415"/>
    </row>
    <row r="3" spans="1:6" ht="13.5" thickBot="1" x14ac:dyDescent="0.25">
      <c r="A3" s="416" t="s">
        <v>181</v>
      </c>
      <c r="B3" s="417"/>
      <c r="C3" s="417"/>
      <c r="D3" s="417"/>
      <c r="E3" s="417"/>
      <c r="F3" s="418"/>
    </row>
    <row r="4" spans="1:6" ht="25.5" x14ac:dyDescent="0.2">
      <c r="A4" s="231" t="s">
        <v>132</v>
      </c>
      <c r="B4" s="231" t="s">
        <v>182</v>
      </c>
      <c r="C4" s="232" t="s">
        <v>175</v>
      </c>
      <c r="D4" s="233" t="s">
        <v>183</v>
      </c>
      <c r="E4" s="234" t="s">
        <v>184</v>
      </c>
      <c r="F4" s="234" t="s">
        <v>168</v>
      </c>
    </row>
    <row r="5" spans="1:6" ht="25.5" x14ac:dyDescent="0.2">
      <c r="A5" s="99" t="s">
        <v>185</v>
      </c>
      <c r="B5" s="100" t="s">
        <v>186</v>
      </c>
      <c r="C5" s="93" t="s">
        <v>187</v>
      </c>
      <c r="D5" s="101">
        <v>12</v>
      </c>
      <c r="E5" s="275"/>
      <c r="F5" s="102">
        <f>D5*E5</f>
        <v>0</v>
      </c>
    </row>
    <row r="6" spans="1:6" ht="25.5" x14ac:dyDescent="0.2">
      <c r="A6" s="99" t="s">
        <v>188</v>
      </c>
      <c r="B6" s="100" t="s">
        <v>189</v>
      </c>
      <c r="C6" s="93" t="s">
        <v>187</v>
      </c>
      <c r="D6" s="101">
        <v>12</v>
      </c>
      <c r="E6" s="275"/>
      <c r="F6" s="102">
        <f>D6*E6</f>
        <v>0</v>
      </c>
    </row>
    <row r="7" spans="1:6" ht="25.5" x14ac:dyDescent="0.2">
      <c r="A7" s="227" t="s">
        <v>304</v>
      </c>
      <c r="B7" s="100" t="s">
        <v>819</v>
      </c>
      <c r="C7" s="93" t="s">
        <v>187</v>
      </c>
      <c r="D7" s="101">
        <v>12</v>
      </c>
      <c r="E7" s="275"/>
      <c r="F7" s="102">
        <f>D7*E7</f>
        <v>0</v>
      </c>
    </row>
    <row r="8" spans="1:6" ht="25.5" x14ac:dyDescent="0.2">
      <c r="A8" s="95" t="s">
        <v>132</v>
      </c>
      <c r="B8" s="95" t="s">
        <v>190</v>
      </c>
      <c r="C8" s="96" t="s">
        <v>175</v>
      </c>
      <c r="D8" s="97" t="s">
        <v>183</v>
      </c>
      <c r="E8" s="98" t="s">
        <v>184</v>
      </c>
      <c r="F8" s="98" t="s">
        <v>168</v>
      </c>
    </row>
    <row r="9" spans="1:6" ht="26.25" thickBot="1" x14ac:dyDescent="0.25">
      <c r="A9" s="99" t="s">
        <v>74</v>
      </c>
      <c r="B9" s="100" t="s">
        <v>191</v>
      </c>
      <c r="C9" s="93" t="s">
        <v>829</v>
      </c>
      <c r="D9" s="101">
        <v>2</v>
      </c>
      <c r="E9" s="275"/>
      <c r="F9" s="102">
        <f>D9*E9</f>
        <v>0</v>
      </c>
    </row>
    <row r="10" spans="1:6" ht="15" x14ac:dyDescent="0.25">
      <c r="A10" s="419" t="s">
        <v>192</v>
      </c>
      <c r="B10" s="420"/>
      <c r="C10" s="420"/>
      <c r="D10" s="420"/>
      <c r="E10" s="420"/>
      <c r="F10" s="228">
        <f>SUM(F9:F9)+SUM(F5:F7)</f>
        <v>0</v>
      </c>
    </row>
    <row r="11" spans="1:6" ht="15" x14ac:dyDescent="0.25">
      <c r="A11" s="421" t="s">
        <v>171</v>
      </c>
      <c r="B11" s="422"/>
      <c r="C11" s="422"/>
      <c r="D11" s="422"/>
      <c r="E11" s="422"/>
      <c r="F11" s="229">
        <f>'BDI Diferenciado'!D11</f>
        <v>0</v>
      </c>
    </row>
    <row r="12" spans="1:6" ht="15.75" thickBot="1" x14ac:dyDescent="0.3">
      <c r="A12" s="408" t="s">
        <v>172</v>
      </c>
      <c r="B12" s="409"/>
      <c r="C12" s="409"/>
      <c r="D12" s="409"/>
      <c r="E12" s="409"/>
      <c r="F12" s="230">
        <f>F10*(1+F11)</f>
        <v>0</v>
      </c>
    </row>
    <row r="19" spans="8:8" x14ac:dyDescent="0.2">
      <c r="H19" s="103"/>
    </row>
  </sheetData>
  <sheetProtection algorithmName="SHA-512" hashValue="hHPIup+vLcJdsbq4pme8+izoWnyu3WKt9RoWQyKjWulMnMPb0/oBFYkFYJlfwaA28smhi7itEZWDHrhKVka2XA==" saltValue="4u3FR/wJYtFPeVrpuU6B7g==" spinCount="100000" sheet="1" objects="1" scenarios="1"/>
  <mergeCells count="6">
    <mergeCell ref="A12:E12"/>
    <mergeCell ref="A1:F1"/>
    <mergeCell ref="A2:F2"/>
    <mergeCell ref="A3:F3"/>
    <mergeCell ref="A10:E10"/>
    <mergeCell ref="A11:E11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4"/>
  <sheetViews>
    <sheetView showGridLines="0" zoomScaleNormal="100" zoomScaleSheetLayoutView="100" zoomScalePageLayoutView="125" workbookViewId="0">
      <pane xSplit="1" ySplit="2" topLeftCell="B3" activePane="bottomRight" state="frozen"/>
      <selection pane="topRight" activeCell="C1" sqref="C1"/>
      <selection pane="bottomLeft" activeCell="A3" sqref="A3"/>
      <selection pane="bottomRight" activeCell="M297" sqref="M297"/>
    </sheetView>
  </sheetViews>
  <sheetFormatPr defaultColWidth="8.85546875" defaultRowHeight="15" customHeight="1" x14ac:dyDescent="0.25"/>
  <cols>
    <col min="1" max="1" width="14.42578125" style="1" customWidth="1"/>
    <col min="2" max="2" width="78.5703125" style="1" customWidth="1"/>
    <col min="3" max="3" width="8.85546875" style="105" customWidth="1"/>
    <col min="4" max="4" width="15" style="194" customWidth="1"/>
    <col min="5" max="5" width="9.28515625" style="195" customWidth="1"/>
    <col min="6" max="6" width="19.7109375" style="106" customWidth="1"/>
    <col min="7" max="7" width="8.85546875" style="1" hidden="1" customWidth="1"/>
    <col min="8" max="8" width="8" style="104" bestFit="1" customWidth="1"/>
    <col min="9" max="9" width="8.85546875" style="1" customWidth="1"/>
    <col min="10" max="16384" width="8.85546875" style="1"/>
  </cols>
  <sheetData>
    <row r="1" spans="1:8" ht="15" customHeight="1" x14ac:dyDescent="0.25">
      <c r="A1" s="430" t="s">
        <v>566</v>
      </c>
      <c r="B1" s="432" t="s">
        <v>313</v>
      </c>
      <c r="C1" s="432" t="s">
        <v>305</v>
      </c>
      <c r="D1" s="434" t="s">
        <v>839</v>
      </c>
      <c r="E1" s="436" t="s">
        <v>312</v>
      </c>
      <c r="F1" s="425" t="s">
        <v>311</v>
      </c>
    </row>
    <row r="2" spans="1:8" ht="15" customHeight="1" thickBot="1" x14ac:dyDescent="0.3">
      <c r="A2" s="431"/>
      <c r="B2" s="433"/>
      <c r="C2" s="433"/>
      <c r="D2" s="435"/>
      <c r="E2" s="437"/>
      <c r="F2" s="426"/>
    </row>
    <row r="3" spans="1:8" ht="15" customHeight="1" x14ac:dyDescent="0.25">
      <c r="A3" s="135" t="s">
        <v>185</v>
      </c>
      <c r="B3" s="136" t="s">
        <v>565</v>
      </c>
      <c r="C3" s="137" t="s">
        <v>306</v>
      </c>
      <c r="D3" s="276"/>
      <c r="E3" s="138">
        <v>10</v>
      </c>
      <c r="F3" s="139">
        <f t="shared" ref="F3:F43" si="0">D3*E3</f>
        <v>0</v>
      </c>
      <c r="H3" s="109"/>
    </row>
    <row r="4" spans="1:8" ht="15" customHeight="1" x14ac:dyDescent="0.25">
      <c r="A4" s="135" t="s">
        <v>188</v>
      </c>
      <c r="B4" s="140" t="s">
        <v>564</v>
      </c>
      <c r="C4" s="120" t="s">
        <v>306</v>
      </c>
      <c r="D4" s="277"/>
      <c r="E4" s="141">
        <v>10</v>
      </c>
      <c r="F4" s="142">
        <f t="shared" si="0"/>
        <v>0</v>
      </c>
      <c r="H4" s="109"/>
    </row>
    <row r="5" spans="1:8" ht="15" customHeight="1" x14ac:dyDescent="0.25">
      <c r="A5" s="135" t="s">
        <v>304</v>
      </c>
      <c r="B5" s="143" t="s">
        <v>563</v>
      </c>
      <c r="C5" s="120" t="s">
        <v>306</v>
      </c>
      <c r="D5" s="277"/>
      <c r="E5" s="141">
        <v>10</v>
      </c>
      <c r="F5" s="142">
        <f t="shared" si="0"/>
        <v>0</v>
      </c>
      <c r="H5" s="109"/>
    </row>
    <row r="6" spans="1:8" ht="15" customHeight="1" x14ac:dyDescent="0.25">
      <c r="A6" s="135" t="s">
        <v>303</v>
      </c>
      <c r="B6" s="143" t="s">
        <v>562</v>
      </c>
      <c r="C6" s="120" t="s">
        <v>315</v>
      </c>
      <c r="D6" s="277"/>
      <c r="E6" s="141">
        <v>5</v>
      </c>
      <c r="F6" s="142">
        <f t="shared" si="0"/>
        <v>0</v>
      </c>
      <c r="H6" s="116"/>
    </row>
    <row r="7" spans="1:8" ht="15" customHeight="1" x14ac:dyDescent="0.25">
      <c r="A7" s="135" t="s">
        <v>302</v>
      </c>
      <c r="B7" s="140" t="s">
        <v>561</v>
      </c>
      <c r="C7" s="120" t="s">
        <v>315</v>
      </c>
      <c r="D7" s="277"/>
      <c r="E7" s="141">
        <v>1</v>
      </c>
      <c r="F7" s="142">
        <f t="shared" si="0"/>
        <v>0</v>
      </c>
      <c r="H7" s="116"/>
    </row>
    <row r="8" spans="1:8" ht="15" customHeight="1" x14ac:dyDescent="0.25">
      <c r="A8" s="135" t="s">
        <v>301</v>
      </c>
      <c r="B8" s="143" t="s">
        <v>560</v>
      </c>
      <c r="C8" s="120" t="s">
        <v>315</v>
      </c>
      <c r="D8" s="277"/>
      <c r="E8" s="141">
        <v>20</v>
      </c>
      <c r="F8" s="142">
        <f t="shared" si="0"/>
        <v>0</v>
      </c>
      <c r="H8" s="116"/>
    </row>
    <row r="9" spans="1:8" ht="15" customHeight="1" x14ac:dyDescent="0.25">
      <c r="A9" s="135" t="s">
        <v>300</v>
      </c>
      <c r="B9" s="143" t="s">
        <v>558</v>
      </c>
      <c r="C9" s="120" t="s">
        <v>315</v>
      </c>
      <c r="D9" s="277"/>
      <c r="E9" s="141">
        <v>15</v>
      </c>
      <c r="F9" s="142">
        <f t="shared" si="0"/>
        <v>0</v>
      </c>
      <c r="H9" s="109"/>
    </row>
    <row r="10" spans="1:8" ht="15" customHeight="1" x14ac:dyDescent="0.25">
      <c r="A10" s="135" t="s">
        <v>299</v>
      </c>
      <c r="B10" s="143" t="s">
        <v>556</v>
      </c>
      <c r="C10" s="120" t="s">
        <v>244</v>
      </c>
      <c r="D10" s="277"/>
      <c r="E10" s="141">
        <v>10</v>
      </c>
      <c r="F10" s="142">
        <f t="shared" si="0"/>
        <v>0</v>
      </c>
      <c r="H10" s="109"/>
    </row>
    <row r="11" spans="1:8" ht="15" customHeight="1" x14ac:dyDescent="0.25">
      <c r="A11" s="135" t="s">
        <v>559</v>
      </c>
      <c r="B11" s="143" t="s">
        <v>554</v>
      </c>
      <c r="C11" s="120" t="s">
        <v>244</v>
      </c>
      <c r="D11" s="277"/>
      <c r="E11" s="141">
        <v>10</v>
      </c>
      <c r="F11" s="142">
        <f t="shared" si="0"/>
        <v>0</v>
      </c>
      <c r="H11" s="109"/>
    </row>
    <row r="12" spans="1:8" ht="15" customHeight="1" x14ac:dyDescent="0.25">
      <c r="A12" s="135" t="s">
        <v>557</v>
      </c>
      <c r="B12" s="143" t="s">
        <v>552</v>
      </c>
      <c r="C12" s="120" t="s">
        <v>244</v>
      </c>
      <c r="D12" s="277"/>
      <c r="E12" s="141">
        <v>10</v>
      </c>
      <c r="F12" s="142">
        <f t="shared" si="0"/>
        <v>0</v>
      </c>
      <c r="H12" s="109"/>
    </row>
    <row r="13" spans="1:8" ht="15" customHeight="1" x14ac:dyDescent="0.25">
      <c r="A13" s="135" t="s">
        <v>555</v>
      </c>
      <c r="B13" s="143" t="s">
        <v>550</v>
      </c>
      <c r="C13" s="120" t="s">
        <v>244</v>
      </c>
      <c r="D13" s="277"/>
      <c r="E13" s="141">
        <v>10</v>
      </c>
      <c r="F13" s="142">
        <f t="shared" si="0"/>
        <v>0</v>
      </c>
      <c r="H13" s="109"/>
    </row>
    <row r="14" spans="1:8" ht="15" customHeight="1" x14ac:dyDescent="0.25">
      <c r="A14" s="135" t="s">
        <v>553</v>
      </c>
      <c r="B14" s="144" t="s">
        <v>548</v>
      </c>
      <c r="C14" s="120" t="s">
        <v>244</v>
      </c>
      <c r="D14" s="277"/>
      <c r="E14" s="141">
        <v>10</v>
      </c>
      <c r="F14" s="142">
        <f t="shared" si="0"/>
        <v>0</v>
      </c>
      <c r="H14" s="109"/>
    </row>
    <row r="15" spans="1:8" ht="15" customHeight="1" x14ac:dyDescent="0.25">
      <c r="A15" s="135" t="s">
        <v>551</v>
      </c>
      <c r="B15" s="145" t="s">
        <v>585</v>
      </c>
      <c r="C15" s="120" t="s">
        <v>315</v>
      </c>
      <c r="D15" s="278"/>
      <c r="E15" s="146">
        <v>0</v>
      </c>
      <c r="F15" s="142">
        <f t="shared" si="0"/>
        <v>0</v>
      </c>
      <c r="H15" s="109"/>
    </row>
    <row r="16" spans="1:8" ht="15" customHeight="1" x14ac:dyDescent="0.25">
      <c r="A16" s="135" t="s">
        <v>549</v>
      </c>
      <c r="B16" s="143" t="s">
        <v>541</v>
      </c>
      <c r="C16" s="120" t="s">
        <v>315</v>
      </c>
      <c r="D16" s="277"/>
      <c r="E16" s="141">
        <v>5</v>
      </c>
      <c r="F16" s="142">
        <f t="shared" si="0"/>
        <v>0</v>
      </c>
      <c r="H16" s="109"/>
    </row>
    <row r="17" spans="1:8" ht="15" customHeight="1" x14ac:dyDescent="0.25">
      <c r="A17" s="135" t="s">
        <v>547</v>
      </c>
      <c r="B17" s="143" t="s">
        <v>539</v>
      </c>
      <c r="C17" s="120" t="s">
        <v>315</v>
      </c>
      <c r="D17" s="277"/>
      <c r="E17" s="141">
        <v>10</v>
      </c>
      <c r="F17" s="142">
        <f t="shared" si="0"/>
        <v>0</v>
      </c>
      <c r="H17" s="116"/>
    </row>
    <row r="18" spans="1:8" ht="15" customHeight="1" x14ac:dyDescent="0.25">
      <c r="A18" s="135" t="s">
        <v>546</v>
      </c>
      <c r="B18" s="143" t="s">
        <v>537</v>
      </c>
      <c r="C18" s="120" t="s">
        <v>315</v>
      </c>
      <c r="D18" s="277"/>
      <c r="E18" s="141">
        <v>5</v>
      </c>
      <c r="F18" s="142">
        <f t="shared" si="0"/>
        <v>0</v>
      </c>
      <c r="H18" s="109"/>
    </row>
    <row r="19" spans="1:8" ht="15" customHeight="1" x14ac:dyDescent="0.25">
      <c r="A19" s="135" t="s">
        <v>545</v>
      </c>
      <c r="B19" s="143" t="s">
        <v>535</v>
      </c>
      <c r="C19" s="120" t="s">
        <v>315</v>
      </c>
      <c r="D19" s="277"/>
      <c r="E19" s="141">
        <v>20</v>
      </c>
      <c r="F19" s="142">
        <f t="shared" si="0"/>
        <v>0</v>
      </c>
      <c r="H19" s="109"/>
    </row>
    <row r="20" spans="1:8" ht="15" customHeight="1" x14ac:dyDescent="0.25">
      <c r="A20" s="135" t="s">
        <v>544</v>
      </c>
      <c r="B20" s="143" t="s">
        <v>529</v>
      </c>
      <c r="C20" s="120" t="s">
        <v>315</v>
      </c>
      <c r="D20" s="277"/>
      <c r="E20" s="141">
        <v>10</v>
      </c>
      <c r="F20" s="142">
        <f t="shared" si="0"/>
        <v>0</v>
      </c>
      <c r="H20" s="109"/>
    </row>
    <row r="21" spans="1:8" ht="15" customHeight="1" x14ac:dyDescent="0.25">
      <c r="A21" s="135" t="s">
        <v>543</v>
      </c>
      <c r="B21" s="143" t="s">
        <v>517</v>
      </c>
      <c r="C21" s="120" t="s">
        <v>244</v>
      </c>
      <c r="D21" s="277"/>
      <c r="E21" s="141">
        <v>0</v>
      </c>
      <c r="F21" s="142">
        <f t="shared" si="0"/>
        <v>0</v>
      </c>
      <c r="H21" s="109"/>
    </row>
    <row r="22" spans="1:8" ht="15" customHeight="1" x14ac:dyDescent="0.25">
      <c r="A22" s="135" t="s">
        <v>542</v>
      </c>
      <c r="B22" s="143" t="s">
        <v>513</v>
      </c>
      <c r="C22" s="120" t="s">
        <v>244</v>
      </c>
      <c r="D22" s="277"/>
      <c r="E22" s="141">
        <v>0</v>
      </c>
      <c r="F22" s="142">
        <f t="shared" si="0"/>
        <v>0</v>
      </c>
      <c r="H22" s="109"/>
    </row>
    <row r="23" spans="1:8" ht="15" customHeight="1" x14ac:dyDescent="0.25">
      <c r="A23" s="135" t="s">
        <v>540</v>
      </c>
      <c r="B23" s="143" t="s">
        <v>515</v>
      </c>
      <c r="C23" s="120" t="s">
        <v>244</v>
      </c>
      <c r="D23" s="277"/>
      <c r="E23" s="141">
        <v>0</v>
      </c>
      <c r="F23" s="142">
        <f t="shared" si="0"/>
        <v>0</v>
      </c>
      <c r="H23" s="109"/>
    </row>
    <row r="24" spans="1:8" ht="15" customHeight="1" x14ac:dyDescent="0.25">
      <c r="A24" s="135" t="s">
        <v>538</v>
      </c>
      <c r="B24" s="143" t="s">
        <v>512</v>
      </c>
      <c r="C24" s="120" t="s">
        <v>244</v>
      </c>
      <c r="D24" s="277"/>
      <c r="E24" s="141">
        <v>0</v>
      </c>
      <c r="F24" s="142">
        <f t="shared" si="0"/>
        <v>0</v>
      </c>
      <c r="H24" s="109"/>
    </row>
    <row r="25" spans="1:8" ht="15" customHeight="1" x14ac:dyDescent="0.25">
      <c r="A25" s="135" t="s">
        <v>536</v>
      </c>
      <c r="B25" s="143" t="s">
        <v>511</v>
      </c>
      <c r="C25" s="120" t="s">
        <v>244</v>
      </c>
      <c r="D25" s="277"/>
      <c r="E25" s="141">
        <v>20</v>
      </c>
      <c r="F25" s="142">
        <f t="shared" si="0"/>
        <v>0</v>
      </c>
      <c r="H25" s="109"/>
    </row>
    <row r="26" spans="1:8" ht="15" customHeight="1" x14ac:dyDescent="0.25">
      <c r="A26" s="135" t="s">
        <v>534</v>
      </c>
      <c r="B26" s="143" t="s">
        <v>509</v>
      </c>
      <c r="C26" s="120" t="s">
        <v>315</v>
      </c>
      <c r="D26" s="277"/>
      <c r="E26" s="141">
        <v>12</v>
      </c>
      <c r="F26" s="142">
        <f t="shared" si="0"/>
        <v>0</v>
      </c>
      <c r="H26" s="109"/>
    </row>
    <row r="27" spans="1:8" ht="15" customHeight="1" x14ac:dyDescent="0.25">
      <c r="A27" s="135" t="s">
        <v>533</v>
      </c>
      <c r="B27" s="143" t="s">
        <v>508</v>
      </c>
      <c r="C27" s="120" t="s">
        <v>244</v>
      </c>
      <c r="D27" s="277"/>
      <c r="E27" s="141">
        <v>3</v>
      </c>
      <c r="F27" s="142">
        <f t="shared" si="0"/>
        <v>0</v>
      </c>
      <c r="H27" s="109"/>
    </row>
    <row r="28" spans="1:8" ht="15" customHeight="1" x14ac:dyDescent="0.25">
      <c r="A28" s="135" t="s">
        <v>532</v>
      </c>
      <c r="B28" s="143" t="s">
        <v>507</v>
      </c>
      <c r="C28" s="120" t="s">
        <v>315</v>
      </c>
      <c r="D28" s="277"/>
      <c r="E28" s="141">
        <v>3</v>
      </c>
      <c r="F28" s="142">
        <f t="shared" si="0"/>
        <v>0</v>
      </c>
      <c r="H28" s="109"/>
    </row>
    <row r="29" spans="1:8" ht="15" customHeight="1" x14ac:dyDescent="0.25">
      <c r="A29" s="135" t="s">
        <v>531</v>
      </c>
      <c r="B29" s="143" t="s">
        <v>586</v>
      </c>
      <c r="C29" s="120" t="s">
        <v>306</v>
      </c>
      <c r="D29" s="277"/>
      <c r="E29" s="141">
        <v>3</v>
      </c>
      <c r="F29" s="142">
        <f t="shared" si="0"/>
        <v>0</v>
      </c>
      <c r="H29" s="109"/>
    </row>
    <row r="30" spans="1:8" ht="15" customHeight="1" x14ac:dyDescent="0.25">
      <c r="A30" s="135" t="s">
        <v>530</v>
      </c>
      <c r="B30" s="143" t="s">
        <v>506</v>
      </c>
      <c r="C30" s="120" t="s">
        <v>315</v>
      </c>
      <c r="D30" s="277"/>
      <c r="E30" s="141">
        <v>3</v>
      </c>
      <c r="F30" s="142">
        <f t="shared" si="0"/>
        <v>0</v>
      </c>
      <c r="H30" s="116"/>
    </row>
    <row r="31" spans="1:8" ht="15" customHeight="1" x14ac:dyDescent="0.25">
      <c r="A31" s="135" t="s">
        <v>528</v>
      </c>
      <c r="B31" s="145" t="s">
        <v>587</v>
      </c>
      <c r="C31" s="120" t="s">
        <v>315</v>
      </c>
      <c r="D31" s="278"/>
      <c r="E31" s="146">
        <v>6</v>
      </c>
      <c r="F31" s="142">
        <f t="shared" si="0"/>
        <v>0</v>
      </c>
      <c r="H31" s="116"/>
    </row>
    <row r="32" spans="1:8" ht="15" customHeight="1" x14ac:dyDescent="0.25">
      <c r="A32" s="135" t="s">
        <v>527</v>
      </c>
      <c r="B32" s="145" t="s">
        <v>588</v>
      </c>
      <c r="C32" s="120" t="s">
        <v>315</v>
      </c>
      <c r="D32" s="278"/>
      <c r="E32" s="146">
        <v>0</v>
      </c>
      <c r="F32" s="142">
        <f t="shared" si="0"/>
        <v>0</v>
      </c>
      <c r="H32" s="116"/>
    </row>
    <row r="33" spans="1:8" ht="15" customHeight="1" x14ac:dyDescent="0.25">
      <c r="A33" s="135" t="s">
        <v>526</v>
      </c>
      <c r="B33" s="145" t="s">
        <v>589</v>
      </c>
      <c r="C33" s="120" t="s">
        <v>315</v>
      </c>
      <c r="D33" s="278"/>
      <c r="E33" s="146">
        <v>0</v>
      </c>
      <c r="F33" s="142">
        <f t="shared" si="0"/>
        <v>0</v>
      </c>
      <c r="H33" s="116"/>
    </row>
    <row r="34" spans="1:8" ht="15" customHeight="1" x14ac:dyDescent="0.25">
      <c r="A34" s="135" t="s">
        <v>525</v>
      </c>
      <c r="B34" s="145" t="s">
        <v>590</v>
      </c>
      <c r="C34" s="120" t="s">
        <v>315</v>
      </c>
      <c r="D34" s="278"/>
      <c r="E34" s="146">
        <v>0</v>
      </c>
      <c r="F34" s="142">
        <f t="shared" si="0"/>
        <v>0</v>
      </c>
      <c r="H34" s="116"/>
    </row>
    <row r="35" spans="1:8" ht="15" customHeight="1" x14ac:dyDescent="0.25">
      <c r="A35" s="135" t="s">
        <v>524</v>
      </c>
      <c r="B35" s="145" t="s">
        <v>591</v>
      </c>
      <c r="C35" s="120" t="s">
        <v>315</v>
      </c>
      <c r="D35" s="278"/>
      <c r="E35" s="146">
        <v>0</v>
      </c>
      <c r="F35" s="142">
        <f t="shared" si="0"/>
        <v>0</v>
      </c>
      <c r="H35" s="116"/>
    </row>
    <row r="36" spans="1:8" ht="15" customHeight="1" x14ac:dyDescent="0.25">
      <c r="A36" s="135" t="s">
        <v>523</v>
      </c>
      <c r="B36" s="147" t="s">
        <v>510</v>
      </c>
      <c r="C36" s="120" t="s">
        <v>315</v>
      </c>
      <c r="D36" s="277"/>
      <c r="E36" s="141">
        <v>0</v>
      </c>
      <c r="F36" s="142">
        <f t="shared" si="0"/>
        <v>0</v>
      </c>
      <c r="H36" s="116"/>
    </row>
    <row r="37" spans="1:8" ht="15" customHeight="1" x14ac:dyDescent="0.25">
      <c r="A37" s="135" t="s">
        <v>522</v>
      </c>
      <c r="B37" s="144" t="s">
        <v>505</v>
      </c>
      <c r="C37" s="120" t="s">
        <v>315</v>
      </c>
      <c r="D37" s="277"/>
      <c r="E37" s="141">
        <v>10</v>
      </c>
      <c r="F37" s="142">
        <f t="shared" si="0"/>
        <v>0</v>
      </c>
      <c r="H37" s="109"/>
    </row>
    <row r="38" spans="1:8" ht="15" customHeight="1" x14ac:dyDescent="0.25">
      <c r="A38" s="135" t="s">
        <v>521</v>
      </c>
      <c r="B38" s="143" t="s">
        <v>504</v>
      </c>
      <c r="C38" s="120" t="s">
        <v>315</v>
      </c>
      <c r="D38" s="277"/>
      <c r="E38" s="141">
        <v>16</v>
      </c>
      <c r="F38" s="142">
        <f t="shared" si="0"/>
        <v>0</v>
      </c>
      <c r="H38" s="109"/>
    </row>
    <row r="39" spans="1:8" ht="15" customHeight="1" x14ac:dyDescent="0.25">
      <c r="A39" s="135" t="s">
        <v>520</v>
      </c>
      <c r="B39" s="140" t="s">
        <v>503</v>
      </c>
      <c r="C39" s="120" t="s">
        <v>315</v>
      </c>
      <c r="D39" s="277"/>
      <c r="E39" s="141">
        <v>5</v>
      </c>
      <c r="F39" s="142">
        <f t="shared" si="0"/>
        <v>0</v>
      </c>
      <c r="H39" s="109"/>
    </row>
    <row r="40" spans="1:8" ht="15" customHeight="1" x14ac:dyDescent="0.25">
      <c r="A40" s="135" t="s">
        <v>519</v>
      </c>
      <c r="B40" s="140" t="s">
        <v>502</v>
      </c>
      <c r="C40" s="120" t="s">
        <v>315</v>
      </c>
      <c r="D40" s="277"/>
      <c r="E40" s="141">
        <v>5</v>
      </c>
      <c r="F40" s="142">
        <f t="shared" si="0"/>
        <v>0</v>
      </c>
      <c r="H40" s="109"/>
    </row>
    <row r="41" spans="1:8" ht="15" customHeight="1" x14ac:dyDescent="0.25">
      <c r="A41" s="135" t="s">
        <v>518</v>
      </c>
      <c r="B41" s="140" t="s">
        <v>501</v>
      </c>
      <c r="C41" s="120" t="s">
        <v>315</v>
      </c>
      <c r="D41" s="277"/>
      <c r="E41" s="141">
        <v>5</v>
      </c>
      <c r="F41" s="142">
        <f t="shared" si="0"/>
        <v>0</v>
      </c>
      <c r="H41" s="109"/>
    </row>
    <row r="42" spans="1:8" ht="15" customHeight="1" x14ac:dyDescent="0.25">
      <c r="A42" s="135" t="s">
        <v>516</v>
      </c>
      <c r="B42" s="143" t="s">
        <v>500</v>
      </c>
      <c r="C42" s="120" t="s">
        <v>315</v>
      </c>
      <c r="D42" s="277"/>
      <c r="E42" s="141">
        <v>6</v>
      </c>
      <c r="F42" s="142">
        <f t="shared" si="0"/>
        <v>0</v>
      </c>
      <c r="H42" s="116"/>
    </row>
    <row r="43" spans="1:8" ht="15" customHeight="1" thickBot="1" x14ac:dyDescent="0.3">
      <c r="A43" s="148" t="s">
        <v>514</v>
      </c>
      <c r="B43" s="124" t="s">
        <v>499</v>
      </c>
      <c r="C43" s="149" t="s">
        <v>315</v>
      </c>
      <c r="D43" s="279"/>
      <c r="E43" s="150">
        <v>6</v>
      </c>
      <c r="F43" s="115">
        <f t="shared" si="0"/>
        <v>0</v>
      </c>
      <c r="H43" s="109"/>
    </row>
    <row r="44" spans="1:8" ht="15" customHeight="1" thickBot="1" x14ac:dyDescent="0.3">
      <c r="A44" s="427" t="s">
        <v>498</v>
      </c>
      <c r="B44" s="428"/>
      <c r="C44" s="428"/>
      <c r="D44" s="428"/>
      <c r="E44" s="151" t="s">
        <v>309</v>
      </c>
      <c r="F44" s="114">
        <f>SUM(F3:F43)</f>
        <v>0</v>
      </c>
      <c r="H44" s="116"/>
    </row>
    <row r="45" spans="1:8" ht="15" customHeight="1" thickBot="1" x14ac:dyDescent="0.3">
      <c r="A45" s="429"/>
      <c r="B45" s="429"/>
      <c r="C45" s="429"/>
      <c r="D45" s="429"/>
      <c r="E45" s="152" t="s">
        <v>308</v>
      </c>
      <c r="F45" s="108">
        <f>F44/12</f>
        <v>0</v>
      </c>
      <c r="H45" s="109"/>
    </row>
    <row r="46" spans="1:8" ht="15" customHeight="1" thickBot="1" x14ac:dyDescent="0.25">
      <c r="A46" s="122"/>
      <c r="B46" s="123"/>
      <c r="C46" s="259"/>
      <c r="D46" s="153"/>
      <c r="E46" s="154"/>
      <c r="F46" s="110"/>
    </row>
    <row r="47" spans="1:8" ht="15" customHeight="1" x14ac:dyDescent="0.25">
      <c r="A47" s="430" t="s">
        <v>497</v>
      </c>
      <c r="B47" s="432" t="s">
        <v>313</v>
      </c>
      <c r="C47" s="432" t="s">
        <v>305</v>
      </c>
      <c r="D47" s="446" t="s">
        <v>838</v>
      </c>
      <c r="E47" s="436" t="s">
        <v>312</v>
      </c>
      <c r="F47" s="440" t="s">
        <v>311</v>
      </c>
    </row>
    <row r="48" spans="1:8" ht="15" customHeight="1" thickBot="1" x14ac:dyDescent="0.3">
      <c r="A48" s="442"/>
      <c r="B48" s="433"/>
      <c r="C48" s="445"/>
      <c r="D48" s="447"/>
      <c r="E48" s="437"/>
      <c r="F48" s="441"/>
    </row>
    <row r="49" spans="1:8" ht="15" customHeight="1" x14ac:dyDescent="0.25">
      <c r="A49" s="155" t="s">
        <v>74</v>
      </c>
      <c r="B49" s="156" t="s">
        <v>492</v>
      </c>
      <c r="C49" s="196" t="s">
        <v>315</v>
      </c>
      <c r="D49" s="280"/>
      <c r="E49" s="158">
        <v>12</v>
      </c>
      <c r="F49" s="159">
        <f t="shared" ref="F49:F112" si="1">D49*E49</f>
        <v>0</v>
      </c>
    </row>
    <row r="50" spans="1:8" ht="15" customHeight="1" x14ac:dyDescent="0.25">
      <c r="A50" s="160" t="s">
        <v>75</v>
      </c>
      <c r="B50" s="161" t="s">
        <v>592</v>
      </c>
      <c r="C50" s="166" t="s">
        <v>315</v>
      </c>
      <c r="D50" s="281"/>
      <c r="E50" s="163">
        <v>6</v>
      </c>
      <c r="F50" s="164">
        <f t="shared" si="1"/>
        <v>0</v>
      </c>
      <c r="H50" s="119"/>
    </row>
    <row r="51" spans="1:8" ht="15" customHeight="1" x14ac:dyDescent="0.25">
      <c r="A51" s="160" t="s">
        <v>87</v>
      </c>
      <c r="B51" s="165" t="s">
        <v>489</v>
      </c>
      <c r="C51" s="166" t="s">
        <v>315</v>
      </c>
      <c r="D51" s="282"/>
      <c r="E51" s="167">
        <v>2</v>
      </c>
      <c r="F51" s="164">
        <f t="shared" si="1"/>
        <v>0</v>
      </c>
      <c r="H51" s="119"/>
    </row>
    <row r="52" spans="1:8" ht="15" customHeight="1" x14ac:dyDescent="0.25">
      <c r="A52" s="160" t="s">
        <v>496</v>
      </c>
      <c r="B52" s="165" t="s">
        <v>487</v>
      </c>
      <c r="C52" s="166" t="s">
        <v>315</v>
      </c>
      <c r="D52" s="282"/>
      <c r="E52" s="167">
        <v>2</v>
      </c>
      <c r="F52" s="164">
        <f t="shared" si="1"/>
        <v>0</v>
      </c>
      <c r="H52" s="119"/>
    </row>
    <row r="53" spans="1:8" ht="15" customHeight="1" x14ac:dyDescent="0.25">
      <c r="A53" s="160" t="s">
        <v>495</v>
      </c>
      <c r="B53" s="161" t="s">
        <v>593</v>
      </c>
      <c r="C53" s="166" t="s">
        <v>315</v>
      </c>
      <c r="D53" s="281"/>
      <c r="E53" s="163">
        <v>0</v>
      </c>
      <c r="F53" s="164">
        <f t="shared" si="1"/>
        <v>0</v>
      </c>
      <c r="H53" s="118"/>
    </row>
    <row r="54" spans="1:8" ht="15" customHeight="1" x14ac:dyDescent="0.25">
      <c r="A54" s="160" t="s">
        <v>494</v>
      </c>
      <c r="B54" s="168" t="s">
        <v>484</v>
      </c>
      <c r="C54" s="166" t="s">
        <v>264</v>
      </c>
      <c r="D54" s="282"/>
      <c r="E54" s="167">
        <v>0</v>
      </c>
      <c r="F54" s="164">
        <f t="shared" si="1"/>
        <v>0</v>
      </c>
      <c r="H54" s="119"/>
    </row>
    <row r="55" spans="1:8" ht="15" customHeight="1" x14ac:dyDescent="0.25">
      <c r="A55" s="160" t="s">
        <v>493</v>
      </c>
      <c r="B55" s="161" t="s">
        <v>594</v>
      </c>
      <c r="C55" s="162" t="s">
        <v>264</v>
      </c>
      <c r="D55" s="281"/>
      <c r="E55" s="163">
        <v>0</v>
      </c>
      <c r="F55" s="164">
        <f t="shared" si="1"/>
        <v>0</v>
      </c>
      <c r="H55" s="119"/>
    </row>
    <row r="56" spans="1:8" ht="15" customHeight="1" x14ac:dyDescent="0.25">
      <c r="A56" s="160" t="s">
        <v>491</v>
      </c>
      <c r="B56" s="161" t="s">
        <v>595</v>
      </c>
      <c r="C56" s="162" t="s">
        <v>320</v>
      </c>
      <c r="D56" s="281"/>
      <c r="E56" s="163">
        <v>12</v>
      </c>
      <c r="F56" s="164">
        <f t="shared" si="1"/>
        <v>0</v>
      </c>
      <c r="H56" s="118"/>
    </row>
    <row r="57" spans="1:8" ht="15" customHeight="1" x14ac:dyDescent="0.25">
      <c r="A57" s="160" t="s">
        <v>490</v>
      </c>
      <c r="B57" s="169" t="s">
        <v>482</v>
      </c>
      <c r="C57" s="170" t="s">
        <v>320</v>
      </c>
      <c r="D57" s="282"/>
      <c r="E57" s="171">
        <v>25</v>
      </c>
      <c r="F57" s="164">
        <f t="shared" si="1"/>
        <v>0</v>
      </c>
      <c r="H57" s="119"/>
    </row>
    <row r="58" spans="1:8" ht="15" customHeight="1" x14ac:dyDescent="0.25">
      <c r="A58" s="160" t="s">
        <v>488</v>
      </c>
      <c r="B58" s="161" t="s">
        <v>596</v>
      </c>
      <c r="C58" s="162" t="s">
        <v>320</v>
      </c>
      <c r="D58" s="281"/>
      <c r="E58" s="163">
        <v>6</v>
      </c>
      <c r="F58" s="164">
        <f t="shared" si="1"/>
        <v>0</v>
      </c>
      <c r="H58" s="119"/>
    </row>
    <row r="59" spans="1:8" ht="15" customHeight="1" x14ac:dyDescent="0.25">
      <c r="A59" s="160" t="s">
        <v>486</v>
      </c>
      <c r="B59" s="161" t="s">
        <v>597</v>
      </c>
      <c r="C59" s="166" t="s">
        <v>315</v>
      </c>
      <c r="D59" s="281"/>
      <c r="E59" s="163">
        <v>0</v>
      </c>
      <c r="F59" s="164">
        <f t="shared" si="1"/>
        <v>0</v>
      </c>
      <c r="H59" s="118"/>
    </row>
    <row r="60" spans="1:8" ht="15" customHeight="1" x14ac:dyDescent="0.25">
      <c r="A60" s="160" t="s">
        <v>485</v>
      </c>
      <c r="B60" s="161" t="s">
        <v>598</v>
      </c>
      <c r="C60" s="166" t="s">
        <v>315</v>
      </c>
      <c r="D60" s="281"/>
      <c r="E60" s="163">
        <v>0</v>
      </c>
      <c r="F60" s="164">
        <f t="shared" si="1"/>
        <v>0</v>
      </c>
      <c r="H60" s="118"/>
    </row>
    <row r="61" spans="1:8" ht="15" customHeight="1" x14ac:dyDescent="0.25">
      <c r="A61" s="160" t="s">
        <v>483</v>
      </c>
      <c r="B61" s="169" t="s">
        <v>418</v>
      </c>
      <c r="C61" s="166" t="s">
        <v>315</v>
      </c>
      <c r="D61" s="282"/>
      <c r="E61" s="172">
        <v>3</v>
      </c>
      <c r="F61" s="164">
        <f t="shared" si="1"/>
        <v>0</v>
      </c>
      <c r="H61" s="118"/>
    </row>
    <row r="62" spans="1:8" ht="15" customHeight="1" x14ac:dyDescent="0.25">
      <c r="A62" s="160" t="s">
        <v>481</v>
      </c>
      <c r="B62" s="161" t="s">
        <v>599</v>
      </c>
      <c r="C62" s="162" t="s">
        <v>600</v>
      </c>
      <c r="D62" s="281"/>
      <c r="E62" s="163">
        <v>12</v>
      </c>
      <c r="F62" s="164">
        <f t="shared" si="1"/>
        <v>0</v>
      </c>
      <c r="H62" s="118"/>
    </row>
    <row r="63" spans="1:8" ht="15" customHeight="1" x14ac:dyDescent="0.25">
      <c r="A63" s="160" t="s">
        <v>480</v>
      </c>
      <c r="B63" s="169" t="s">
        <v>416</v>
      </c>
      <c r="C63" s="170" t="s">
        <v>320</v>
      </c>
      <c r="D63" s="282"/>
      <c r="E63" s="171">
        <v>3</v>
      </c>
      <c r="F63" s="164">
        <f t="shared" si="1"/>
        <v>0</v>
      </c>
      <c r="H63" s="118"/>
    </row>
    <row r="64" spans="1:8" ht="15" customHeight="1" x14ac:dyDescent="0.25">
      <c r="A64" s="160" t="s">
        <v>479</v>
      </c>
      <c r="B64" s="169" t="s">
        <v>417</v>
      </c>
      <c r="C64" s="166" t="s">
        <v>315</v>
      </c>
      <c r="D64" s="282"/>
      <c r="E64" s="172">
        <v>3</v>
      </c>
      <c r="F64" s="164">
        <f t="shared" si="1"/>
        <v>0</v>
      </c>
      <c r="H64" s="118"/>
    </row>
    <row r="65" spans="1:8" ht="15" customHeight="1" x14ac:dyDescent="0.25">
      <c r="A65" s="160" t="s">
        <v>478</v>
      </c>
      <c r="B65" s="161" t="s">
        <v>601</v>
      </c>
      <c r="C65" s="162" t="s">
        <v>243</v>
      </c>
      <c r="D65" s="281"/>
      <c r="E65" s="163">
        <v>25</v>
      </c>
      <c r="F65" s="164">
        <f t="shared" si="1"/>
        <v>0</v>
      </c>
      <c r="H65" s="118"/>
    </row>
    <row r="66" spans="1:8" ht="15" customHeight="1" x14ac:dyDescent="0.25">
      <c r="A66" s="160" t="s">
        <v>477</v>
      </c>
      <c r="B66" s="161" t="s">
        <v>602</v>
      </c>
      <c r="C66" s="162" t="s">
        <v>243</v>
      </c>
      <c r="D66" s="281"/>
      <c r="E66" s="163">
        <v>3</v>
      </c>
      <c r="F66" s="164">
        <f t="shared" si="1"/>
        <v>0</v>
      </c>
      <c r="H66" s="118"/>
    </row>
    <row r="67" spans="1:8" ht="15" customHeight="1" x14ac:dyDescent="0.25">
      <c r="A67" s="160" t="s">
        <v>476</v>
      </c>
      <c r="B67" s="161" t="s">
        <v>603</v>
      </c>
      <c r="C67" s="166" t="s">
        <v>315</v>
      </c>
      <c r="D67" s="281"/>
      <c r="E67" s="163">
        <v>12</v>
      </c>
      <c r="F67" s="164">
        <f t="shared" si="1"/>
        <v>0</v>
      </c>
      <c r="H67" s="118"/>
    </row>
    <row r="68" spans="1:8" ht="15" customHeight="1" x14ac:dyDescent="0.25">
      <c r="A68" s="160" t="s">
        <v>475</v>
      </c>
      <c r="B68" s="161" t="s">
        <v>604</v>
      </c>
      <c r="C68" s="162" t="s">
        <v>307</v>
      </c>
      <c r="D68" s="281"/>
      <c r="E68" s="163">
        <v>4</v>
      </c>
      <c r="F68" s="164">
        <f t="shared" si="1"/>
        <v>0</v>
      </c>
      <c r="H68" s="118"/>
    </row>
    <row r="69" spans="1:8" ht="15" customHeight="1" x14ac:dyDescent="0.25">
      <c r="A69" s="160" t="s">
        <v>474</v>
      </c>
      <c r="B69" s="169" t="s">
        <v>415</v>
      </c>
      <c r="C69" s="166" t="s">
        <v>315</v>
      </c>
      <c r="D69" s="282"/>
      <c r="E69" s="171">
        <v>12</v>
      </c>
      <c r="F69" s="164">
        <f t="shared" si="1"/>
        <v>0</v>
      </c>
      <c r="H69" s="118"/>
    </row>
    <row r="70" spans="1:8" ht="15" customHeight="1" x14ac:dyDescent="0.25">
      <c r="A70" s="160" t="s">
        <v>473</v>
      </c>
      <c r="B70" s="161" t="s">
        <v>605</v>
      </c>
      <c r="C70" s="162" t="s">
        <v>243</v>
      </c>
      <c r="D70" s="281"/>
      <c r="E70" s="163">
        <v>12</v>
      </c>
      <c r="F70" s="164">
        <f t="shared" si="1"/>
        <v>0</v>
      </c>
      <c r="H70" s="118"/>
    </row>
    <row r="71" spans="1:8" ht="15" customHeight="1" x14ac:dyDescent="0.25">
      <c r="A71" s="160" t="s">
        <v>472</v>
      </c>
      <c r="B71" s="169" t="s">
        <v>606</v>
      </c>
      <c r="C71" s="166" t="s">
        <v>235</v>
      </c>
      <c r="D71" s="282"/>
      <c r="E71" s="171">
        <v>2</v>
      </c>
      <c r="F71" s="164">
        <f t="shared" si="1"/>
        <v>0</v>
      </c>
      <c r="H71" s="118"/>
    </row>
    <row r="72" spans="1:8" ht="15" customHeight="1" x14ac:dyDescent="0.25">
      <c r="A72" s="160" t="s">
        <v>471</v>
      </c>
      <c r="B72" s="169" t="s">
        <v>414</v>
      </c>
      <c r="C72" s="170" t="s">
        <v>320</v>
      </c>
      <c r="D72" s="282"/>
      <c r="E72" s="171">
        <v>10</v>
      </c>
      <c r="F72" s="164">
        <f t="shared" si="1"/>
        <v>0</v>
      </c>
      <c r="H72" s="118"/>
    </row>
    <row r="73" spans="1:8" ht="15" customHeight="1" x14ac:dyDescent="0.25">
      <c r="A73" s="160" t="s">
        <v>470</v>
      </c>
      <c r="B73" s="169" t="s">
        <v>413</v>
      </c>
      <c r="C73" s="170" t="s">
        <v>320</v>
      </c>
      <c r="D73" s="282"/>
      <c r="E73" s="171">
        <v>10</v>
      </c>
      <c r="F73" s="164">
        <f t="shared" si="1"/>
        <v>0</v>
      </c>
      <c r="H73" s="118"/>
    </row>
    <row r="74" spans="1:8" ht="15" customHeight="1" x14ac:dyDescent="0.25">
      <c r="A74" s="160" t="s">
        <v>469</v>
      </c>
      <c r="B74" s="161" t="s">
        <v>607</v>
      </c>
      <c r="C74" s="166" t="s">
        <v>315</v>
      </c>
      <c r="D74" s="281"/>
      <c r="E74" s="163">
        <v>1</v>
      </c>
      <c r="F74" s="164">
        <f t="shared" si="1"/>
        <v>0</v>
      </c>
      <c r="H74" s="118"/>
    </row>
    <row r="75" spans="1:8" ht="15" customHeight="1" x14ac:dyDescent="0.25">
      <c r="A75" s="160" t="s">
        <v>468</v>
      </c>
      <c r="B75" s="169" t="s">
        <v>411</v>
      </c>
      <c r="C75" s="166" t="s">
        <v>315</v>
      </c>
      <c r="D75" s="282"/>
      <c r="E75" s="172">
        <v>2</v>
      </c>
      <c r="F75" s="164">
        <f t="shared" si="1"/>
        <v>0</v>
      </c>
      <c r="H75" s="118"/>
    </row>
    <row r="76" spans="1:8" ht="15" customHeight="1" x14ac:dyDescent="0.25">
      <c r="A76" s="160" t="s">
        <v>467</v>
      </c>
      <c r="B76" s="165" t="s">
        <v>412</v>
      </c>
      <c r="C76" s="166" t="s">
        <v>235</v>
      </c>
      <c r="D76" s="282"/>
      <c r="E76" s="167">
        <v>5</v>
      </c>
      <c r="F76" s="164">
        <f t="shared" si="1"/>
        <v>0</v>
      </c>
      <c r="H76" s="118"/>
    </row>
    <row r="77" spans="1:8" ht="15" customHeight="1" x14ac:dyDescent="0.25">
      <c r="A77" s="160" t="s">
        <v>466</v>
      </c>
      <c r="B77" s="161" t="s">
        <v>608</v>
      </c>
      <c r="C77" s="166" t="s">
        <v>315</v>
      </c>
      <c r="D77" s="281"/>
      <c r="E77" s="163">
        <v>0</v>
      </c>
      <c r="F77" s="164">
        <f t="shared" si="1"/>
        <v>0</v>
      </c>
      <c r="H77" s="118"/>
    </row>
    <row r="78" spans="1:8" ht="15" customHeight="1" x14ac:dyDescent="0.25">
      <c r="A78" s="160" t="s">
        <v>465</v>
      </c>
      <c r="B78" s="161" t="s">
        <v>609</v>
      </c>
      <c r="C78" s="166" t="s">
        <v>315</v>
      </c>
      <c r="D78" s="281"/>
      <c r="E78" s="163">
        <v>1</v>
      </c>
      <c r="F78" s="164">
        <f t="shared" si="1"/>
        <v>0</v>
      </c>
      <c r="H78" s="118"/>
    </row>
    <row r="79" spans="1:8" ht="15" customHeight="1" x14ac:dyDescent="0.25">
      <c r="A79" s="160" t="s">
        <v>464</v>
      </c>
      <c r="B79" s="169" t="s">
        <v>410</v>
      </c>
      <c r="C79" s="166" t="s">
        <v>315</v>
      </c>
      <c r="D79" s="282"/>
      <c r="E79" s="167">
        <v>10</v>
      </c>
      <c r="F79" s="164">
        <f t="shared" si="1"/>
        <v>0</v>
      </c>
      <c r="H79" s="118"/>
    </row>
    <row r="80" spans="1:8" ht="15" customHeight="1" x14ac:dyDescent="0.25">
      <c r="A80" s="160" t="s">
        <v>463</v>
      </c>
      <c r="B80" s="169" t="s">
        <v>409</v>
      </c>
      <c r="C80" s="166" t="s">
        <v>315</v>
      </c>
      <c r="D80" s="282"/>
      <c r="E80" s="167">
        <v>10</v>
      </c>
      <c r="F80" s="164">
        <f t="shared" si="1"/>
        <v>0</v>
      </c>
      <c r="H80" s="118"/>
    </row>
    <row r="81" spans="1:8" ht="15" customHeight="1" x14ac:dyDescent="0.25">
      <c r="A81" s="160" t="s">
        <v>462</v>
      </c>
      <c r="B81" s="169" t="s">
        <v>408</v>
      </c>
      <c r="C81" s="166" t="s">
        <v>315</v>
      </c>
      <c r="D81" s="282"/>
      <c r="E81" s="167">
        <v>5</v>
      </c>
      <c r="F81" s="164">
        <f t="shared" si="1"/>
        <v>0</v>
      </c>
      <c r="H81" s="118"/>
    </row>
    <row r="82" spans="1:8" ht="15" customHeight="1" x14ac:dyDescent="0.25">
      <c r="A82" s="160" t="s">
        <v>461</v>
      </c>
      <c r="B82" s="169" t="s">
        <v>407</v>
      </c>
      <c r="C82" s="166" t="s">
        <v>315</v>
      </c>
      <c r="D82" s="282"/>
      <c r="E82" s="167">
        <v>10</v>
      </c>
      <c r="F82" s="164">
        <f t="shared" si="1"/>
        <v>0</v>
      </c>
      <c r="H82" s="118"/>
    </row>
    <row r="83" spans="1:8" ht="15" customHeight="1" x14ac:dyDescent="0.25">
      <c r="A83" s="160" t="s">
        <v>460</v>
      </c>
      <c r="B83" s="165" t="s">
        <v>406</v>
      </c>
      <c r="C83" s="166" t="s">
        <v>315</v>
      </c>
      <c r="D83" s="282"/>
      <c r="E83" s="167">
        <v>1</v>
      </c>
      <c r="F83" s="164">
        <f t="shared" si="1"/>
        <v>0</v>
      </c>
      <c r="H83" s="118"/>
    </row>
    <row r="84" spans="1:8" ht="15" customHeight="1" x14ac:dyDescent="0.25">
      <c r="A84" s="160" t="s">
        <v>459</v>
      </c>
      <c r="B84" s="161" t="s">
        <v>610</v>
      </c>
      <c r="C84" s="162" t="s">
        <v>243</v>
      </c>
      <c r="D84" s="281"/>
      <c r="E84" s="163">
        <v>6</v>
      </c>
      <c r="F84" s="164">
        <f t="shared" si="1"/>
        <v>0</v>
      </c>
      <c r="H84" s="118"/>
    </row>
    <row r="85" spans="1:8" ht="15" customHeight="1" x14ac:dyDescent="0.25">
      <c r="A85" s="160" t="s">
        <v>458</v>
      </c>
      <c r="B85" s="161" t="s">
        <v>611</v>
      </c>
      <c r="C85" s="162" t="s">
        <v>243</v>
      </c>
      <c r="D85" s="281"/>
      <c r="E85" s="163">
        <v>5</v>
      </c>
      <c r="F85" s="164">
        <f t="shared" si="1"/>
        <v>0</v>
      </c>
      <c r="H85" s="118"/>
    </row>
    <row r="86" spans="1:8" ht="15" customHeight="1" x14ac:dyDescent="0.25">
      <c r="A86" s="160" t="s">
        <v>457</v>
      </c>
      <c r="B86" s="161" t="s">
        <v>612</v>
      </c>
      <c r="C86" s="162" t="s">
        <v>243</v>
      </c>
      <c r="D86" s="281"/>
      <c r="E86" s="163">
        <v>10</v>
      </c>
      <c r="F86" s="164">
        <f t="shared" si="1"/>
        <v>0</v>
      </c>
      <c r="H86" s="118"/>
    </row>
    <row r="87" spans="1:8" ht="15" customHeight="1" x14ac:dyDescent="0.25">
      <c r="A87" s="160" t="s">
        <v>456</v>
      </c>
      <c r="B87" s="161" t="s">
        <v>613</v>
      </c>
      <c r="C87" s="162" t="s">
        <v>243</v>
      </c>
      <c r="D87" s="281"/>
      <c r="E87" s="163">
        <v>6</v>
      </c>
      <c r="F87" s="164">
        <f t="shared" si="1"/>
        <v>0</v>
      </c>
      <c r="H87" s="118"/>
    </row>
    <row r="88" spans="1:8" ht="15" customHeight="1" x14ac:dyDescent="0.25">
      <c r="A88" s="160" t="s">
        <v>455</v>
      </c>
      <c r="B88" s="169" t="s">
        <v>614</v>
      </c>
      <c r="C88" s="166" t="s">
        <v>315</v>
      </c>
      <c r="D88" s="282"/>
      <c r="E88" s="167">
        <v>0</v>
      </c>
      <c r="F88" s="164">
        <f t="shared" si="1"/>
        <v>0</v>
      </c>
      <c r="H88" s="119"/>
    </row>
    <row r="89" spans="1:8" ht="15" customHeight="1" x14ac:dyDescent="0.25">
      <c r="A89" s="160" t="s">
        <v>454</v>
      </c>
      <c r="B89" s="169" t="s">
        <v>405</v>
      </c>
      <c r="C89" s="166" t="s">
        <v>315</v>
      </c>
      <c r="D89" s="282"/>
      <c r="E89" s="171">
        <v>0</v>
      </c>
      <c r="F89" s="164">
        <f t="shared" si="1"/>
        <v>0</v>
      </c>
      <c r="H89" s="119"/>
    </row>
    <row r="90" spans="1:8" ht="15" customHeight="1" x14ac:dyDescent="0.25">
      <c r="A90" s="160" t="s">
        <v>453</v>
      </c>
      <c r="B90" s="169" t="s">
        <v>615</v>
      </c>
      <c r="C90" s="166" t="s">
        <v>315</v>
      </c>
      <c r="D90" s="282"/>
      <c r="E90" s="172">
        <v>0</v>
      </c>
      <c r="F90" s="164">
        <f t="shared" si="1"/>
        <v>0</v>
      </c>
      <c r="H90" s="109"/>
    </row>
    <row r="91" spans="1:8" ht="15" customHeight="1" x14ac:dyDescent="0.25">
      <c r="A91" s="160" t="s">
        <v>452</v>
      </c>
      <c r="B91" s="169" t="s">
        <v>404</v>
      </c>
      <c r="C91" s="166" t="s">
        <v>315</v>
      </c>
      <c r="D91" s="282"/>
      <c r="E91" s="171">
        <v>0</v>
      </c>
      <c r="F91" s="164">
        <f t="shared" si="1"/>
        <v>0</v>
      </c>
      <c r="H91" s="109"/>
    </row>
    <row r="92" spans="1:8" ht="15" customHeight="1" x14ac:dyDescent="0.25">
      <c r="A92" s="160" t="s">
        <v>451</v>
      </c>
      <c r="B92" s="165" t="s">
        <v>403</v>
      </c>
      <c r="C92" s="166" t="s">
        <v>315</v>
      </c>
      <c r="D92" s="282"/>
      <c r="E92" s="167">
        <v>1</v>
      </c>
      <c r="F92" s="164">
        <f t="shared" si="1"/>
        <v>0</v>
      </c>
      <c r="H92" s="109"/>
    </row>
    <row r="93" spans="1:8" ht="15" customHeight="1" x14ac:dyDescent="0.25">
      <c r="A93" s="160" t="s">
        <v>450</v>
      </c>
      <c r="B93" s="169" t="s">
        <v>402</v>
      </c>
      <c r="C93" s="166" t="s">
        <v>315</v>
      </c>
      <c r="D93" s="282"/>
      <c r="E93" s="171">
        <v>1</v>
      </c>
      <c r="F93" s="164">
        <f t="shared" si="1"/>
        <v>0</v>
      </c>
      <c r="H93" s="109"/>
    </row>
    <row r="94" spans="1:8" ht="15" customHeight="1" x14ac:dyDescent="0.25">
      <c r="A94" s="160" t="s">
        <v>449</v>
      </c>
      <c r="B94" s="169" t="s">
        <v>401</v>
      </c>
      <c r="C94" s="166" t="s">
        <v>315</v>
      </c>
      <c r="D94" s="282"/>
      <c r="E94" s="171">
        <v>1</v>
      </c>
      <c r="F94" s="164">
        <f t="shared" si="1"/>
        <v>0</v>
      </c>
      <c r="H94" s="118"/>
    </row>
    <row r="95" spans="1:8" ht="15" customHeight="1" x14ac:dyDescent="0.25">
      <c r="A95" s="160" t="s">
        <v>448</v>
      </c>
      <c r="B95" s="169" t="s">
        <v>400</v>
      </c>
      <c r="C95" s="166" t="s">
        <v>315</v>
      </c>
      <c r="D95" s="282"/>
      <c r="E95" s="171">
        <v>1</v>
      </c>
      <c r="F95" s="164">
        <f t="shared" si="1"/>
        <v>0</v>
      </c>
      <c r="H95" s="119"/>
    </row>
    <row r="96" spans="1:8" ht="15" customHeight="1" x14ac:dyDescent="0.25">
      <c r="A96" s="160" t="s">
        <v>447</v>
      </c>
      <c r="B96" s="169" t="s">
        <v>399</v>
      </c>
      <c r="C96" s="166" t="s">
        <v>315</v>
      </c>
      <c r="D96" s="282"/>
      <c r="E96" s="171">
        <v>1</v>
      </c>
      <c r="F96" s="164">
        <f t="shared" si="1"/>
        <v>0</v>
      </c>
      <c r="H96" s="121"/>
    </row>
    <row r="97" spans="1:8" ht="15" customHeight="1" x14ac:dyDescent="0.25">
      <c r="A97" s="160" t="s">
        <v>446</v>
      </c>
      <c r="B97" s="169" t="s">
        <v>398</v>
      </c>
      <c r="C97" s="166" t="s">
        <v>315</v>
      </c>
      <c r="D97" s="282"/>
      <c r="E97" s="171">
        <v>1</v>
      </c>
      <c r="F97" s="164">
        <f t="shared" si="1"/>
        <v>0</v>
      </c>
      <c r="H97" s="121"/>
    </row>
    <row r="98" spans="1:8" ht="15" customHeight="1" x14ac:dyDescent="0.25">
      <c r="A98" s="160" t="s">
        <v>445</v>
      </c>
      <c r="B98" s="169" t="s">
        <v>397</v>
      </c>
      <c r="C98" s="166" t="s">
        <v>315</v>
      </c>
      <c r="D98" s="282"/>
      <c r="E98" s="171">
        <v>1</v>
      </c>
      <c r="F98" s="164">
        <f t="shared" si="1"/>
        <v>0</v>
      </c>
      <c r="H98" s="121"/>
    </row>
    <row r="99" spans="1:8" ht="15" customHeight="1" x14ac:dyDescent="0.25">
      <c r="A99" s="160" t="s">
        <v>444</v>
      </c>
      <c r="B99" s="169" t="s">
        <v>396</v>
      </c>
      <c r="C99" s="166" t="s">
        <v>315</v>
      </c>
      <c r="D99" s="282"/>
      <c r="E99" s="171">
        <v>1</v>
      </c>
      <c r="F99" s="164">
        <f t="shared" si="1"/>
        <v>0</v>
      </c>
      <c r="H99" s="119"/>
    </row>
    <row r="100" spans="1:8" ht="15" customHeight="1" x14ac:dyDescent="0.25">
      <c r="A100" s="160" t="s">
        <v>443</v>
      </c>
      <c r="B100" s="169" t="s">
        <v>395</v>
      </c>
      <c r="C100" s="166" t="s">
        <v>315</v>
      </c>
      <c r="D100" s="282"/>
      <c r="E100" s="171">
        <v>1</v>
      </c>
      <c r="F100" s="164">
        <f t="shared" si="1"/>
        <v>0</v>
      </c>
      <c r="H100" s="118"/>
    </row>
    <row r="101" spans="1:8" ht="15" customHeight="1" x14ac:dyDescent="0.25">
      <c r="A101" s="160" t="s">
        <v>442</v>
      </c>
      <c r="B101" s="169" t="s">
        <v>394</v>
      </c>
      <c r="C101" s="166" t="s">
        <v>315</v>
      </c>
      <c r="D101" s="282"/>
      <c r="E101" s="172">
        <v>1</v>
      </c>
      <c r="F101" s="164">
        <f t="shared" si="1"/>
        <v>0</v>
      </c>
      <c r="H101" s="118"/>
    </row>
    <row r="102" spans="1:8" ht="15" customHeight="1" x14ac:dyDescent="0.25">
      <c r="A102" s="160" t="s">
        <v>441</v>
      </c>
      <c r="B102" s="173" t="s">
        <v>393</v>
      </c>
      <c r="C102" s="166" t="s">
        <v>315</v>
      </c>
      <c r="D102" s="282"/>
      <c r="E102" s="172">
        <v>3</v>
      </c>
      <c r="F102" s="164">
        <f t="shared" si="1"/>
        <v>0</v>
      </c>
      <c r="H102" s="118"/>
    </row>
    <row r="103" spans="1:8" ht="15" customHeight="1" x14ac:dyDescent="0.25">
      <c r="A103" s="160" t="s">
        <v>440</v>
      </c>
      <c r="B103" s="173" t="s">
        <v>392</v>
      </c>
      <c r="C103" s="166" t="s">
        <v>315</v>
      </c>
      <c r="D103" s="282"/>
      <c r="E103" s="172">
        <v>3</v>
      </c>
      <c r="F103" s="164">
        <f t="shared" si="1"/>
        <v>0</v>
      </c>
      <c r="H103" s="118"/>
    </row>
    <row r="104" spans="1:8" ht="15" customHeight="1" x14ac:dyDescent="0.25">
      <c r="A104" s="160" t="s">
        <v>439</v>
      </c>
      <c r="B104" s="173" t="s">
        <v>391</v>
      </c>
      <c r="C104" s="166" t="s">
        <v>315</v>
      </c>
      <c r="D104" s="282"/>
      <c r="E104" s="172">
        <v>5</v>
      </c>
      <c r="F104" s="164">
        <f t="shared" si="1"/>
        <v>0</v>
      </c>
      <c r="H104" s="118"/>
    </row>
    <row r="105" spans="1:8" ht="15" customHeight="1" x14ac:dyDescent="0.25">
      <c r="A105" s="160" t="s">
        <v>438</v>
      </c>
      <c r="B105" s="173" t="s">
        <v>390</v>
      </c>
      <c r="C105" s="166" t="s">
        <v>315</v>
      </c>
      <c r="D105" s="282"/>
      <c r="E105" s="172">
        <v>5</v>
      </c>
      <c r="F105" s="164">
        <f t="shared" si="1"/>
        <v>0</v>
      </c>
      <c r="H105" s="118"/>
    </row>
    <row r="106" spans="1:8" ht="15" customHeight="1" x14ac:dyDescent="0.25">
      <c r="A106" s="160" t="s">
        <v>437</v>
      </c>
      <c r="B106" s="165" t="s">
        <v>389</v>
      </c>
      <c r="C106" s="166" t="s">
        <v>315</v>
      </c>
      <c r="D106" s="282"/>
      <c r="E106" s="167">
        <v>5</v>
      </c>
      <c r="F106" s="164">
        <f t="shared" si="1"/>
        <v>0</v>
      </c>
      <c r="H106" s="118"/>
    </row>
    <row r="107" spans="1:8" ht="15" customHeight="1" x14ac:dyDescent="0.25">
      <c r="A107" s="160" t="s">
        <v>436</v>
      </c>
      <c r="B107" s="169" t="s">
        <v>388</v>
      </c>
      <c r="C107" s="166" t="s">
        <v>315</v>
      </c>
      <c r="D107" s="282"/>
      <c r="E107" s="171">
        <v>12</v>
      </c>
      <c r="F107" s="164">
        <f t="shared" si="1"/>
        <v>0</v>
      </c>
      <c r="H107" s="119"/>
    </row>
    <row r="108" spans="1:8" ht="15" customHeight="1" x14ac:dyDescent="0.25">
      <c r="A108" s="160" t="s">
        <v>435</v>
      </c>
      <c r="B108" s="169" t="s">
        <v>387</v>
      </c>
      <c r="C108" s="166" t="s">
        <v>315</v>
      </c>
      <c r="D108" s="282"/>
      <c r="E108" s="171">
        <v>10</v>
      </c>
      <c r="F108" s="164">
        <f t="shared" si="1"/>
        <v>0</v>
      </c>
      <c r="H108" s="119"/>
    </row>
    <row r="109" spans="1:8" ht="15" customHeight="1" x14ac:dyDescent="0.25">
      <c r="A109" s="160" t="s">
        <v>434</v>
      </c>
      <c r="B109" s="161" t="s">
        <v>616</v>
      </c>
      <c r="C109" s="162" t="s">
        <v>243</v>
      </c>
      <c r="D109" s="281"/>
      <c r="E109" s="163">
        <v>0</v>
      </c>
      <c r="F109" s="164">
        <f t="shared" si="1"/>
        <v>0</v>
      </c>
      <c r="H109" s="119"/>
    </row>
    <row r="110" spans="1:8" ht="15" customHeight="1" x14ac:dyDescent="0.25">
      <c r="A110" s="160" t="s">
        <v>433</v>
      </c>
      <c r="B110" s="161" t="s">
        <v>617</v>
      </c>
      <c r="C110" s="162" t="s">
        <v>803</v>
      </c>
      <c r="D110" s="281"/>
      <c r="E110" s="163">
        <v>12</v>
      </c>
      <c r="F110" s="164">
        <f t="shared" si="1"/>
        <v>0</v>
      </c>
      <c r="H110" s="119"/>
    </row>
    <row r="111" spans="1:8" ht="15" customHeight="1" x14ac:dyDescent="0.25">
      <c r="A111" s="160" t="s">
        <v>432</v>
      </c>
      <c r="B111" s="161" t="s">
        <v>618</v>
      </c>
      <c r="C111" s="162" t="s">
        <v>235</v>
      </c>
      <c r="D111" s="281"/>
      <c r="E111" s="163">
        <v>20</v>
      </c>
      <c r="F111" s="164">
        <f t="shared" si="1"/>
        <v>0</v>
      </c>
      <c r="H111" s="119"/>
    </row>
    <row r="112" spans="1:8" ht="15" customHeight="1" x14ac:dyDescent="0.25">
      <c r="A112" s="160" t="s">
        <v>431</v>
      </c>
      <c r="B112" s="161" t="s">
        <v>619</v>
      </c>
      <c r="C112" s="162" t="s">
        <v>235</v>
      </c>
      <c r="D112" s="281"/>
      <c r="E112" s="163">
        <v>20</v>
      </c>
      <c r="F112" s="164">
        <f t="shared" si="1"/>
        <v>0</v>
      </c>
      <c r="H112" s="121"/>
    </row>
    <row r="113" spans="1:8" ht="15" customHeight="1" x14ac:dyDescent="0.25">
      <c r="A113" s="160" t="s">
        <v>430</v>
      </c>
      <c r="B113" s="161" t="s">
        <v>620</v>
      </c>
      <c r="C113" s="166" t="s">
        <v>315</v>
      </c>
      <c r="D113" s="281"/>
      <c r="E113" s="163">
        <v>0</v>
      </c>
      <c r="F113" s="164">
        <f t="shared" ref="F113:F124" si="2">D113*E113</f>
        <v>0</v>
      </c>
      <c r="H113" s="121"/>
    </row>
    <row r="114" spans="1:8" ht="15" customHeight="1" x14ac:dyDescent="0.25">
      <c r="A114" s="160" t="s">
        <v>429</v>
      </c>
      <c r="B114" s="174" t="s">
        <v>386</v>
      </c>
      <c r="C114" s="166" t="s">
        <v>315</v>
      </c>
      <c r="D114" s="282"/>
      <c r="E114" s="175">
        <v>3</v>
      </c>
      <c r="F114" s="164">
        <f t="shared" si="2"/>
        <v>0</v>
      </c>
      <c r="H114" s="121"/>
    </row>
    <row r="115" spans="1:8" ht="15" customHeight="1" x14ac:dyDescent="0.25">
      <c r="A115" s="160" t="s">
        <v>428</v>
      </c>
      <c r="B115" s="161" t="s">
        <v>621</v>
      </c>
      <c r="C115" s="166" t="s">
        <v>315</v>
      </c>
      <c r="D115" s="281"/>
      <c r="E115" s="163">
        <v>3</v>
      </c>
      <c r="F115" s="164">
        <f t="shared" si="2"/>
        <v>0</v>
      </c>
      <c r="H115" s="119"/>
    </row>
    <row r="116" spans="1:8" ht="15" customHeight="1" x14ac:dyDescent="0.25">
      <c r="A116" s="160" t="s">
        <v>427</v>
      </c>
      <c r="B116" s="161" t="s">
        <v>622</v>
      </c>
      <c r="C116" s="166" t="s">
        <v>315</v>
      </c>
      <c r="D116" s="281"/>
      <c r="E116" s="163">
        <v>3</v>
      </c>
      <c r="F116" s="164">
        <f t="shared" si="2"/>
        <v>0</v>
      </c>
      <c r="H116" s="119"/>
    </row>
    <row r="117" spans="1:8" ht="15" customHeight="1" x14ac:dyDescent="0.25">
      <c r="A117" s="160" t="s">
        <v>426</v>
      </c>
      <c r="B117" s="169" t="s">
        <v>385</v>
      </c>
      <c r="C117" s="166" t="s">
        <v>315</v>
      </c>
      <c r="D117" s="282"/>
      <c r="E117" s="171">
        <v>1</v>
      </c>
      <c r="F117" s="164">
        <f t="shared" si="2"/>
        <v>0</v>
      </c>
      <c r="H117" s="118"/>
    </row>
    <row r="118" spans="1:8" ht="15" customHeight="1" x14ac:dyDescent="0.25">
      <c r="A118" s="160" t="s">
        <v>425</v>
      </c>
      <c r="B118" s="169" t="s">
        <v>384</v>
      </c>
      <c r="C118" s="166" t="s">
        <v>315</v>
      </c>
      <c r="D118" s="282"/>
      <c r="E118" s="171">
        <v>1</v>
      </c>
      <c r="F118" s="164">
        <f t="shared" si="2"/>
        <v>0</v>
      </c>
      <c r="H118" s="118"/>
    </row>
    <row r="119" spans="1:8" ht="15" customHeight="1" x14ac:dyDescent="0.25">
      <c r="A119" s="160" t="s">
        <v>424</v>
      </c>
      <c r="B119" s="169" t="s">
        <v>383</v>
      </c>
      <c r="C119" s="166" t="s">
        <v>315</v>
      </c>
      <c r="D119" s="282"/>
      <c r="E119" s="171">
        <v>1</v>
      </c>
      <c r="F119" s="164">
        <f t="shared" si="2"/>
        <v>0</v>
      </c>
      <c r="H119" s="118"/>
    </row>
    <row r="120" spans="1:8" ht="15" customHeight="1" x14ac:dyDescent="0.25">
      <c r="A120" s="160" t="s">
        <v>423</v>
      </c>
      <c r="B120" s="169" t="s">
        <v>382</v>
      </c>
      <c r="C120" s="166" t="s">
        <v>315</v>
      </c>
      <c r="D120" s="282"/>
      <c r="E120" s="171">
        <v>1</v>
      </c>
      <c r="F120" s="164">
        <f t="shared" si="2"/>
        <v>0</v>
      </c>
      <c r="H120" s="118"/>
    </row>
    <row r="121" spans="1:8" ht="15" customHeight="1" x14ac:dyDescent="0.25">
      <c r="A121" s="160" t="s">
        <v>422</v>
      </c>
      <c r="B121" s="169" t="s">
        <v>381</v>
      </c>
      <c r="C121" s="166" t="s">
        <v>315</v>
      </c>
      <c r="D121" s="282"/>
      <c r="E121" s="171">
        <v>1</v>
      </c>
      <c r="F121" s="164">
        <f t="shared" si="2"/>
        <v>0</v>
      </c>
      <c r="H121" s="118"/>
    </row>
    <row r="122" spans="1:8" ht="15" customHeight="1" x14ac:dyDescent="0.25">
      <c r="A122" s="160" t="s">
        <v>421</v>
      </c>
      <c r="B122" s="169" t="s">
        <v>380</v>
      </c>
      <c r="C122" s="166" t="s">
        <v>315</v>
      </c>
      <c r="D122" s="282"/>
      <c r="E122" s="171">
        <v>5</v>
      </c>
      <c r="F122" s="164">
        <f t="shared" si="2"/>
        <v>0</v>
      </c>
      <c r="H122" s="118"/>
    </row>
    <row r="123" spans="1:8" ht="15" customHeight="1" x14ac:dyDescent="0.25">
      <c r="A123" s="160" t="s">
        <v>420</v>
      </c>
      <c r="B123" s="169" t="s">
        <v>379</v>
      </c>
      <c r="C123" s="166" t="s">
        <v>315</v>
      </c>
      <c r="D123" s="282"/>
      <c r="E123" s="171">
        <v>0</v>
      </c>
      <c r="F123" s="164">
        <f t="shared" si="2"/>
        <v>0</v>
      </c>
      <c r="H123" s="118"/>
    </row>
    <row r="124" spans="1:8" ht="15" customHeight="1" thickBot="1" x14ac:dyDescent="0.3">
      <c r="A124" s="176" t="s">
        <v>419</v>
      </c>
      <c r="B124" s="177" t="s">
        <v>378</v>
      </c>
      <c r="C124" s="178" t="s">
        <v>315</v>
      </c>
      <c r="D124" s="283"/>
      <c r="E124" s="179">
        <v>0</v>
      </c>
      <c r="F124" s="180">
        <f t="shared" si="2"/>
        <v>0</v>
      </c>
      <c r="H124" s="118"/>
    </row>
    <row r="125" spans="1:8" ht="15" customHeight="1" thickBot="1" x14ac:dyDescent="0.3">
      <c r="A125" s="438" t="s">
        <v>377</v>
      </c>
      <c r="B125" s="428"/>
      <c r="C125" s="428"/>
      <c r="D125" s="428"/>
      <c r="E125" s="181" t="s">
        <v>309</v>
      </c>
      <c r="F125" s="182">
        <f>SUM(F49:F124)</f>
        <v>0</v>
      </c>
    </row>
    <row r="126" spans="1:8" ht="15" customHeight="1" thickBot="1" x14ac:dyDescent="0.3">
      <c r="A126" s="439"/>
      <c r="B126" s="439"/>
      <c r="C126" s="439"/>
      <c r="D126" s="439"/>
      <c r="E126" s="152" t="s">
        <v>308</v>
      </c>
      <c r="F126" s="117">
        <f>F125/12</f>
        <v>0</v>
      </c>
    </row>
    <row r="127" spans="1:8" ht="15" customHeight="1" thickBot="1" x14ac:dyDescent="0.25">
      <c r="A127" s="112"/>
      <c r="B127" s="113"/>
      <c r="C127" s="111"/>
      <c r="D127" s="183"/>
      <c r="E127" s="154"/>
      <c r="F127" s="110"/>
    </row>
    <row r="128" spans="1:8" ht="15" customHeight="1" x14ac:dyDescent="0.25">
      <c r="A128" s="430" t="s">
        <v>376</v>
      </c>
      <c r="B128" s="432" t="s">
        <v>313</v>
      </c>
      <c r="C128" s="432" t="s">
        <v>305</v>
      </c>
      <c r="D128" s="443" t="s">
        <v>837</v>
      </c>
      <c r="E128" s="423" t="s">
        <v>312</v>
      </c>
      <c r="F128" s="425" t="s">
        <v>311</v>
      </c>
    </row>
    <row r="129" spans="1:8" ht="15" customHeight="1" thickBot="1" x14ac:dyDescent="0.3">
      <c r="A129" s="442"/>
      <c r="B129" s="433"/>
      <c r="C129" s="433"/>
      <c r="D129" s="444"/>
      <c r="E129" s="424"/>
      <c r="F129" s="426"/>
    </row>
    <row r="130" spans="1:8" ht="15" customHeight="1" x14ac:dyDescent="0.25">
      <c r="A130" s="184" t="s">
        <v>375</v>
      </c>
      <c r="B130" s="185" t="s">
        <v>623</v>
      </c>
      <c r="C130" s="157" t="s">
        <v>306</v>
      </c>
      <c r="D130" s="284"/>
      <c r="E130" s="186">
        <v>1</v>
      </c>
      <c r="F130" s="164">
        <f t="shared" ref="F130:F193" si="3">D130*E130</f>
        <v>0</v>
      </c>
      <c r="H130" s="116"/>
    </row>
    <row r="131" spans="1:8" ht="15" customHeight="1" x14ac:dyDescent="0.25">
      <c r="A131" s="187" t="s">
        <v>374</v>
      </c>
      <c r="B131" s="188" t="s">
        <v>624</v>
      </c>
      <c r="C131" s="166" t="s">
        <v>306</v>
      </c>
      <c r="D131" s="285"/>
      <c r="E131" s="167">
        <v>1</v>
      </c>
      <c r="F131" s="164">
        <f t="shared" si="3"/>
        <v>0</v>
      </c>
      <c r="H131" s="116"/>
    </row>
    <row r="132" spans="1:8" ht="15" customHeight="1" x14ac:dyDescent="0.25">
      <c r="A132" s="187" t="s">
        <v>373</v>
      </c>
      <c r="B132" s="188" t="s">
        <v>625</v>
      </c>
      <c r="C132" s="166" t="s">
        <v>306</v>
      </c>
      <c r="D132" s="285"/>
      <c r="E132" s="167">
        <v>1</v>
      </c>
      <c r="F132" s="164">
        <f t="shared" si="3"/>
        <v>0</v>
      </c>
      <c r="H132" s="116"/>
    </row>
    <row r="133" spans="1:8" ht="15" customHeight="1" x14ac:dyDescent="0.25">
      <c r="A133" s="187" t="s">
        <v>372</v>
      </c>
      <c r="B133" s="188" t="s">
        <v>626</v>
      </c>
      <c r="C133" s="166" t="s">
        <v>306</v>
      </c>
      <c r="D133" s="285"/>
      <c r="E133" s="167">
        <v>1</v>
      </c>
      <c r="F133" s="164">
        <f t="shared" si="3"/>
        <v>0</v>
      </c>
      <c r="H133" s="116"/>
    </row>
    <row r="134" spans="1:8" ht="15" customHeight="1" x14ac:dyDescent="0.25">
      <c r="A134" s="187" t="s">
        <v>371</v>
      </c>
      <c r="B134" s="188" t="s">
        <v>298</v>
      </c>
      <c r="C134" s="166" t="s">
        <v>306</v>
      </c>
      <c r="D134" s="285"/>
      <c r="E134" s="167">
        <v>1</v>
      </c>
      <c r="F134" s="164">
        <f t="shared" si="3"/>
        <v>0</v>
      </c>
      <c r="H134" s="116"/>
    </row>
    <row r="135" spans="1:8" ht="15" customHeight="1" x14ac:dyDescent="0.25">
      <c r="A135" s="187" t="s">
        <v>370</v>
      </c>
      <c r="B135" s="188" t="s">
        <v>297</v>
      </c>
      <c r="C135" s="166" t="s">
        <v>306</v>
      </c>
      <c r="D135" s="285"/>
      <c r="E135" s="167">
        <v>1</v>
      </c>
      <c r="F135" s="164">
        <f t="shared" si="3"/>
        <v>0</v>
      </c>
      <c r="H135" s="116"/>
    </row>
    <row r="136" spans="1:8" ht="15" customHeight="1" x14ac:dyDescent="0.25">
      <c r="A136" s="187" t="s">
        <v>369</v>
      </c>
      <c r="B136" s="188" t="s">
        <v>296</v>
      </c>
      <c r="C136" s="166" t="s">
        <v>306</v>
      </c>
      <c r="D136" s="285"/>
      <c r="E136" s="167">
        <v>1</v>
      </c>
      <c r="F136" s="164">
        <f t="shared" si="3"/>
        <v>0</v>
      </c>
      <c r="H136" s="116"/>
    </row>
    <row r="137" spans="1:8" ht="15" customHeight="1" x14ac:dyDescent="0.25">
      <c r="A137" s="187" t="s">
        <v>368</v>
      </c>
      <c r="B137" s="188" t="s">
        <v>295</v>
      </c>
      <c r="C137" s="166" t="s">
        <v>306</v>
      </c>
      <c r="D137" s="285"/>
      <c r="E137" s="167">
        <v>1</v>
      </c>
      <c r="F137" s="164">
        <f t="shared" si="3"/>
        <v>0</v>
      </c>
      <c r="H137" s="116"/>
    </row>
    <row r="138" spans="1:8" ht="15" customHeight="1" x14ac:dyDescent="0.25">
      <c r="A138" s="187" t="s">
        <v>367</v>
      </c>
      <c r="B138" s="188" t="s">
        <v>294</v>
      </c>
      <c r="C138" s="166" t="s">
        <v>306</v>
      </c>
      <c r="D138" s="285"/>
      <c r="E138" s="167">
        <v>0</v>
      </c>
      <c r="F138" s="164">
        <f t="shared" si="3"/>
        <v>0</v>
      </c>
      <c r="H138" s="116"/>
    </row>
    <row r="139" spans="1:8" ht="15" customHeight="1" x14ac:dyDescent="0.25">
      <c r="A139" s="187" t="s">
        <v>366</v>
      </c>
      <c r="B139" s="188" t="s">
        <v>293</v>
      </c>
      <c r="C139" s="166" t="s">
        <v>306</v>
      </c>
      <c r="D139" s="285"/>
      <c r="E139" s="167">
        <v>5</v>
      </c>
      <c r="F139" s="164">
        <f t="shared" si="3"/>
        <v>0</v>
      </c>
      <c r="H139" s="116"/>
    </row>
    <row r="140" spans="1:8" ht="15" customHeight="1" x14ac:dyDescent="0.25">
      <c r="A140" s="187" t="s">
        <v>365</v>
      </c>
      <c r="B140" s="188" t="s">
        <v>292</v>
      </c>
      <c r="C140" s="166" t="s">
        <v>306</v>
      </c>
      <c r="D140" s="285"/>
      <c r="E140" s="167">
        <v>5</v>
      </c>
      <c r="F140" s="164">
        <f t="shared" si="3"/>
        <v>0</v>
      </c>
      <c r="H140" s="116"/>
    </row>
    <row r="141" spans="1:8" ht="15" customHeight="1" x14ac:dyDescent="0.25">
      <c r="A141" s="187" t="s">
        <v>364</v>
      </c>
      <c r="B141" s="188" t="s">
        <v>291</v>
      </c>
      <c r="C141" s="166" t="s">
        <v>306</v>
      </c>
      <c r="D141" s="285"/>
      <c r="E141" s="167">
        <v>5</v>
      </c>
      <c r="F141" s="164">
        <f t="shared" si="3"/>
        <v>0</v>
      </c>
      <c r="H141" s="116"/>
    </row>
    <row r="142" spans="1:8" ht="15" customHeight="1" x14ac:dyDescent="0.25">
      <c r="A142" s="187" t="s">
        <v>363</v>
      </c>
      <c r="B142" s="188" t="s">
        <v>290</v>
      </c>
      <c r="C142" s="166" t="s">
        <v>306</v>
      </c>
      <c r="D142" s="285"/>
      <c r="E142" s="167">
        <v>2</v>
      </c>
      <c r="F142" s="164">
        <f t="shared" si="3"/>
        <v>0</v>
      </c>
      <c r="H142" s="116"/>
    </row>
    <row r="143" spans="1:8" ht="15" customHeight="1" x14ac:dyDescent="0.25">
      <c r="A143" s="187" t="s">
        <v>362</v>
      </c>
      <c r="B143" s="188" t="s">
        <v>289</v>
      </c>
      <c r="C143" s="166" t="s">
        <v>306</v>
      </c>
      <c r="D143" s="285"/>
      <c r="E143" s="167">
        <v>2</v>
      </c>
      <c r="F143" s="164">
        <f t="shared" si="3"/>
        <v>0</v>
      </c>
      <c r="H143" s="116"/>
    </row>
    <row r="144" spans="1:8" ht="15" customHeight="1" x14ac:dyDescent="0.25">
      <c r="A144" s="187" t="s">
        <v>361</v>
      </c>
      <c r="B144" s="188" t="s">
        <v>288</v>
      </c>
      <c r="C144" s="166" t="s">
        <v>306</v>
      </c>
      <c r="D144" s="285"/>
      <c r="E144" s="167">
        <v>2</v>
      </c>
      <c r="F144" s="164">
        <f t="shared" si="3"/>
        <v>0</v>
      </c>
      <c r="H144" s="116"/>
    </row>
    <row r="145" spans="1:8" ht="15" customHeight="1" x14ac:dyDescent="0.25">
      <c r="A145" s="187" t="s">
        <v>360</v>
      </c>
      <c r="B145" s="188" t="s">
        <v>287</v>
      </c>
      <c r="C145" s="166" t="s">
        <v>306</v>
      </c>
      <c r="D145" s="285"/>
      <c r="E145" s="167">
        <v>2</v>
      </c>
      <c r="F145" s="164">
        <f t="shared" si="3"/>
        <v>0</v>
      </c>
      <c r="H145" s="116"/>
    </row>
    <row r="146" spans="1:8" ht="15" customHeight="1" x14ac:dyDescent="0.25">
      <c r="A146" s="187" t="s">
        <v>359</v>
      </c>
      <c r="B146" s="188" t="s">
        <v>286</v>
      </c>
      <c r="C146" s="166" t="s">
        <v>306</v>
      </c>
      <c r="D146" s="285"/>
      <c r="E146" s="167">
        <v>2</v>
      </c>
      <c r="F146" s="164">
        <f t="shared" si="3"/>
        <v>0</v>
      </c>
      <c r="H146" s="116"/>
    </row>
    <row r="147" spans="1:8" ht="15" customHeight="1" x14ac:dyDescent="0.25">
      <c r="A147" s="187" t="s">
        <v>358</v>
      </c>
      <c r="B147" s="188" t="s">
        <v>285</v>
      </c>
      <c r="C147" s="166" t="s">
        <v>306</v>
      </c>
      <c r="D147" s="285"/>
      <c r="E147" s="167">
        <v>2</v>
      </c>
      <c r="F147" s="164">
        <f t="shared" si="3"/>
        <v>0</v>
      </c>
      <c r="H147" s="116"/>
    </row>
    <row r="148" spans="1:8" ht="15" customHeight="1" x14ac:dyDescent="0.25">
      <c r="A148" s="187" t="s">
        <v>357</v>
      </c>
      <c r="B148" s="188" t="s">
        <v>627</v>
      </c>
      <c r="C148" s="166" t="s">
        <v>306</v>
      </c>
      <c r="D148" s="285"/>
      <c r="E148" s="167">
        <v>3</v>
      </c>
      <c r="F148" s="164">
        <f t="shared" si="3"/>
        <v>0</v>
      </c>
      <c r="H148" s="116"/>
    </row>
    <row r="149" spans="1:8" ht="15" customHeight="1" x14ac:dyDescent="0.25">
      <c r="A149" s="187" t="s">
        <v>356</v>
      </c>
      <c r="B149" s="188" t="s">
        <v>628</v>
      </c>
      <c r="C149" s="166" t="s">
        <v>306</v>
      </c>
      <c r="D149" s="285"/>
      <c r="E149" s="167">
        <v>3</v>
      </c>
      <c r="F149" s="164">
        <f t="shared" si="3"/>
        <v>0</v>
      </c>
      <c r="H149" s="116"/>
    </row>
    <row r="150" spans="1:8" ht="15" customHeight="1" x14ac:dyDescent="0.25">
      <c r="A150" s="187" t="s">
        <v>355</v>
      </c>
      <c r="B150" s="188" t="s">
        <v>629</v>
      </c>
      <c r="C150" s="166" t="s">
        <v>306</v>
      </c>
      <c r="D150" s="285"/>
      <c r="E150" s="167">
        <v>3</v>
      </c>
      <c r="F150" s="164">
        <f t="shared" si="3"/>
        <v>0</v>
      </c>
      <c r="H150" s="116"/>
    </row>
    <row r="151" spans="1:8" ht="15" customHeight="1" x14ac:dyDescent="0.25">
      <c r="A151" s="187" t="s">
        <v>354</v>
      </c>
      <c r="B151" s="188" t="s">
        <v>630</v>
      </c>
      <c r="C151" s="166" t="s">
        <v>306</v>
      </c>
      <c r="D151" s="285"/>
      <c r="E151" s="167">
        <v>3</v>
      </c>
      <c r="F151" s="164">
        <f t="shared" si="3"/>
        <v>0</v>
      </c>
      <c r="H151" s="116"/>
    </row>
    <row r="152" spans="1:8" ht="15" customHeight="1" x14ac:dyDescent="0.25">
      <c r="A152" s="187" t="s">
        <v>353</v>
      </c>
      <c r="B152" s="188" t="s">
        <v>631</v>
      </c>
      <c r="C152" s="166" t="s">
        <v>306</v>
      </c>
      <c r="D152" s="285"/>
      <c r="E152" s="167">
        <v>3</v>
      </c>
      <c r="F152" s="164">
        <f t="shared" si="3"/>
        <v>0</v>
      </c>
      <c r="H152" s="116"/>
    </row>
    <row r="153" spans="1:8" ht="15" customHeight="1" x14ac:dyDescent="0.25">
      <c r="A153" s="187" t="s">
        <v>352</v>
      </c>
      <c r="B153" s="188" t="s">
        <v>627</v>
      </c>
      <c r="C153" s="166" t="s">
        <v>306</v>
      </c>
      <c r="D153" s="285"/>
      <c r="E153" s="167">
        <v>3</v>
      </c>
      <c r="F153" s="164">
        <f t="shared" si="3"/>
        <v>0</v>
      </c>
      <c r="H153" s="116"/>
    </row>
    <row r="154" spans="1:8" ht="15" customHeight="1" x14ac:dyDescent="0.25">
      <c r="A154" s="187" t="s">
        <v>351</v>
      </c>
      <c r="B154" s="188" t="s">
        <v>632</v>
      </c>
      <c r="C154" s="166" t="s">
        <v>306</v>
      </c>
      <c r="D154" s="285"/>
      <c r="E154" s="167">
        <v>3</v>
      </c>
      <c r="F154" s="164">
        <f t="shared" si="3"/>
        <v>0</v>
      </c>
      <c r="H154" s="116"/>
    </row>
    <row r="155" spans="1:8" ht="15" customHeight="1" x14ac:dyDescent="0.25">
      <c r="A155" s="187" t="s">
        <v>350</v>
      </c>
      <c r="B155" s="188" t="s">
        <v>633</v>
      </c>
      <c r="C155" s="166" t="s">
        <v>306</v>
      </c>
      <c r="D155" s="285"/>
      <c r="E155" s="167">
        <v>3</v>
      </c>
      <c r="F155" s="164">
        <f t="shared" si="3"/>
        <v>0</v>
      </c>
      <c r="H155" s="116"/>
    </row>
    <row r="156" spans="1:8" ht="15" customHeight="1" x14ac:dyDescent="0.25">
      <c r="A156" s="187" t="s">
        <v>349</v>
      </c>
      <c r="B156" s="188" t="s">
        <v>634</v>
      </c>
      <c r="C156" s="166" t="s">
        <v>306</v>
      </c>
      <c r="D156" s="285"/>
      <c r="E156" s="167">
        <v>3</v>
      </c>
      <c r="F156" s="164">
        <f t="shared" si="3"/>
        <v>0</v>
      </c>
      <c r="H156" s="116"/>
    </row>
    <row r="157" spans="1:8" ht="15" customHeight="1" x14ac:dyDescent="0.25">
      <c r="A157" s="187" t="s">
        <v>348</v>
      </c>
      <c r="B157" s="188" t="s">
        <v>635</v>
      </c>
      <c r="C157" s="166" t="s">
        <v>306</v>
      </c>
      <c r="D157" s="285"/>
      <c r="E157" s="167">
        <v>3</v>
      </c>
      <c r="F157" s="164">
        <f t="shared" si="3"/>
        <v>0</v>
      </c>
      <c r="H157" s="116"/>
    </row>
    <row r="158" spans="1:8" ht="15" customHeight="1" x14ac:dyDescent="0.25">
      <c r="A158" s="187" t="s">
        <v>347</v>
      </c>
      <c r="B158" s="188" t="s">
        <v>636</v>
      </c>
      <c r="C158" s="166" t="s">
        <v>306</v>
      </c>
      <c r="D158" s="285"/>
      <c r="E158" s="167">
        <v>3</v>
      </c>
      <c r="F158" s="164">
        <f t="shared" si="3"/>
        <v>0</v>
      </c>
      <c r="H158" s="116"/>
    </row>
    <row r="159" spans="1:8" ht="15" customHeight="1" x14ac:dyDescent="0.25">
      <c r="A159" s="187" t="s">
        <v>346</v>
      </c>
      <c r="B159" s="188" t="s">
        <v>637</v>
      </c>
      <c r="C159" s="166" t="s">
        <v>306</v>
      </c>
      <c r="D159" s="285"/>
      <c r="E159" s="167">
        <v>3</v>
      </c>
      <c r="F159" s="164">
        <f t="shared" si="3"/>
        <v>0</v>
      </c>
      <c r="H159" s="116"/>
    </row>
    <row r="160" spans="1:8" ht="15" customHeight="1" x14ac:dyDescent="0.25">
      <c r="A160" s="187" t="s">
        <v>345</v>
      </c>
      <c r="B160" s="188" t="s">
        <v>638</v>
      </c>
      <c r="C160" s="166" t="s">
        <v>306</v>
      </c>
      <c r="D160" s="285"/>
      <c r="E160" s="167">
        <v>3</v>
      </c>
      <c r="F160" s="164">
        <f t="shared" si="3"/>
        <v>0</v>
      </c>
      <c r="H160" s="116"/>
    </row>
    <row r="161" spans="1:8" ht="15" customHeight="1" x14ac:dyDescent="0.25">
      <c r="A161" s="187" t="s">
        <v>344</v>
      </c>
      <c r="B161" s="188" t="s">
        <v>270</v>
      </c>
      <c r="C161" s="166" t="s">
        <v>238</v>
      </c>
      <c r="D161" s="285"/>
      <c r="E161" s="172">
        <v>0</v>
      </c>
      <c r="F161" s="164">
        <f t="shared" si="3"/>
        <v>0</v>
      </c>
      <c r="H161" s="116"/>
    </row>
    <row r="162" spans="1:8" ht="15" customHeight="1" x14ac:dyDescent="0.25">
      <c r="A162" s="187" t="s">
        <v>343</v>
      </c>
      <c r="B162" s="188" t="s">
        <v>639</v>
      </c>
      <c r="C162" s="166" t="s">
        <v>238</v>
      </c>
      <c r="D162" s="285"/>
      <c r="E162" s="167">
        <v>4</v>
      </c>
      <c r="F162" s="164">
        <f t="shared" si="3"/>
        <v>0</v>
      </c>
      <c r="H162" s="116"/>
    </row>
    <row r="163" spans="1:8" ht="15" customHeight="1" x14ac:dyDescent="0.25">
      <c r="A163" s="187" t="s">
        <v>342</v>
      </c>
      <c r="B163" s="188" t="s">
        <v>640</v>
      </c>
      <c r="C163" s="166" t="s">
        <v>238</v>
      </c>
      <c r="D163" s="285"/>
      <c r="E163" s="167">
        <v>4</v>
      </c>
      <c r="F163" s="164">
        <f t="shared" si="3"/>
        <v>0</v>
      </c>
      <c r="H163" s="116"/>
    </row>
    <row r="164" spans="1:8" ht="15" customHeight="1" x14ac:dyDescent="0.25">
      <c r="A164" s="187" t="s">
        <v>341</v>
      </c>
      <c r="B164" s="188" t="s">
        <v>284</v>
      </c>
      <c r="C164" s="166" t="s">
        <v>306</v>
      </c>
      <c r="D164" s="285"/>
      <c r="E164" s="167">
        <v>1</v>
      </c>
      <c r="F164" s="164">
        <f t="shared" si="3"/>
        <v>0</v>
      </c>
      <c r="H164" s="116"/>
    </row>
    <row r="165" spans="1:8" ht="15" customHeight="1" x14ac:dyDescent="0.25">
      <c r="A165" s="187" t="s">
        <v>340</v>
      </c>
      <c r="B165" s="188" t="s">
        <v>283</v>
      </c>
      <c r="C165" s="166" t="s">
        <v>306</v>
      </c>
      <c r="D165" s="285"/>
      <c r="E165" s="167">
        <v>1</v>
      </c>
      <c r="F165" s="164">
        <f t="shared" si="3"/>
        <v>0</v>
      </c>
      <c r="H165" s="116"/>
    </row>
    <row r="166" spans="1:8" ht="15" customHeight="1" x14ac:dyDescent="0.25">
      <c r="A166" s="187" t="s">
        <v>339</v>
      </c>
      <c r="B166" s="188" t="s">
        <v>282</v>
      </c>
      <c r="C166" s="166" t="s">
        <v>306</v>
      </c>
      <c r="D166" s="285"/>
      <c r="E166" s="167">
        <v>7</v>
      </c>
      <c r="F166" s="164">
        <f t="shared" si="3"/>
        <v>0</v>
      </c>
      <c r="H166" s="116"/>
    </row>
    <row r="167" spans="1:8" ht="15" customHeight="1" x14ac:dyDescent="0.25">
      <c r="A167" s="187" t="s">
        <v>338</v>
      </c>
      <c r="B167" s="188" t="s">
        <v>281</v>
      </c>
      <c r="C167" s="166" t="s">
        <v>306</v>
      </c>
      <c r="D167" s="285"/>
      <c r="E167" s="167">
        <v>1</v>
      </c>
      <c r="F167" s="164">
        <f t="shared" si="3"/>
        <v>0</v>
      </c>
      <c r="H167" s="116"/>
    </row>
    <row r="168" spans="1:8" ht="15" customHeight="1" x14ac:dyDescent="0.25">
      <c r="A168" s="187" t="s">
        <v>337</v>
      </c>
      <c r="B168" s="188" t="s">
        <v>280</v>
      </c>
      <c r="C168" s="166" t="s">
        <v>306</v>
      </c>
      <c r="D168" s="285"/>
      <c r="E168" s="167">
        <v>2</v>
      </c>
      <c r="F168" s="164">
        <f t="shared" si="3"/>
        <v>0</v>
      </c>
      <c r="H168" s="116"/>
    </row>
    <row r="169" spans="1:8" ht="15" customHeight="1" x14ac:dyDescent="0.25">
      <c r="A169" s="187" t="s">
        <v>336</v>
      </c>
      <c r="B169" s="188" t="s">
        <v>279</v>
      </c>
      <c r="C169" s="166" t="s">
        <v>306</v>
      </c>
      <c r="D169" s="285"/>
      <c r="E169" s="167">
        <v>3</v>
      </c>
      <c r="F169" s="164">
        <f t="shared" si="3"/>
        <v>0</v>
      </c>
      <c r="H169" s="116"/>
    </row>
    <row r="170" spans="1:8" ht="15" customHeight="1" x14ac:dyDescent="0.25">
      <c r="A170" s="187" t="s">
        <v>335</v>
      </c>
      <c r="B170" s="188" t="s">
        <v>278</v>
      </c>
      <c r="C170" s="166" t="s">
        <v>306</v>
      </c>
      <c r="D170" s="285"/>
      <c r="E170" s="167">
        <v>5</v>
      </c>
      <c r="F170" s="164">
        <f t="shared" si="3"/>
        <v>0</v>
      </c>
      <c r="H170" s="116"/>
    </row>
    <row r="171" spans="1:8" ht="15" customHeight="1" x14ac:dyDescent="0.25">
      <c r="A171" s="187" t="s">
        <v>334</v>
      </c>
      <c r="B171" s="188" t="s">
        <v>277</v>
      </c>
      <c r="C171" s="166" t="s">
        <v>306</v>
      </c>
      <c r="D171" s="285"/>
      <c r="E171" s="167">
        <v>1</v>
      </c>
      <c r="F171" s="164">
        <f t="shared" si="3"/>
        <v>0</v>
      </c>
      <c r="H171" s="116"/>
    </row>
    <row r="172" spans="1:8" ht="15" customHeight="1" x14ac:dyDescent="0.25">
      <c r="A172" s="187" t="s">
        <v>333</v>
      </c>
      <c r="B172" s="188" t="s">
        <v>276</v>
      </c>
      <c r="C172" s="166" t="s">
        <v>306</v>
      </c>
      <c r="D172" s="285"/>
      <c r="E172" s="167">
        <v>2</v>
      </c>
      <c r="F172" s="164">
        <f t="shared" si="3"/>
        <v>0</v>
      </c>
      <c r="H172" s="116"/>
    </row>
    <row r="173" spans="1:8" ht="15" customHeight="1" x14ac:dyDescent="0.25">
      <c r="A173" s="187" t="s">
        <v>332</v>
      </c>
      <c r="B173" s="188" t="s">
        <v>275</v>
      </c>
      <c r="C173" s="166" t="s">
        <v>306</v>
      </c>
      <c r="D173" s="285"/>
      <c r="E173" s="167">
        <v>2</v>
      </c>
      <c r="F173" s="164">
        <f t="shared" si="3"/>
        <v>0</v>
      </c>
      <c r="H173" s="116"/>
    </row>
    <row r="174" spans="1:8" ht="15" customHeight="1" x14ac:dyDescent="0.25">
      <c r="A174" s="187" t="s">
        <v>331</v>
      </c>
      <c r="B174" s="188" t="s">
        <v>274</v>
      </c>
      <c r="C174" s="166" t="s">
        <v>306</v>
      </c>
      <c r="D174" s="285"/>
      <c r="E174" s="167">
        <v>2</v>
      </c>
      <c r="F174" s="164">
        <f t="shared" si="3"/>
        <v>0</v>
      </c>
      <c r="H174" s="116"/>
    </row>
    <row r="175" spans="1:8" ht="15" customHeight="1" x14ac:dyDescent="0.25">
      <c r="A175" s="187" t="s">
        <v>330</v>
      </c>
      <c r="B175" s="188" t="s">
        <v>273</v>
      </c>
      <c r="C175" s="166" t="s">
        <v>306</v>
      </c>
      <c r="D175" s="285"/>
      <c r="E175" s="167">
        <v>2</v>
      </c>
      <c r="F175" s="164">
        <f t="shared" si="3"/>
        <v>0</v>
      </c>
      <c r="H175" s="116"/>
    </row>
    <row r="176" spans="1:8" ht="15" customHeight="1" x14ac:dyDescent="0.25">
      <c r="A176" s="187" t="s">
        <v>329</v>
      </c>
      <c r="B176" s="188" t="s">
        <v>272</v>
      </c>
      <c r="C176" s="166" t="s">
        <v>306</v>
      </c>
      <c r="D176" s="285"/>
      <c r="E176" s="167">
        <v>6</v>
      </c>
      <c r="F176" s="164">
        <f t="shared" si="3"/>
        <v>0</v>
      </c>
      <c r="H176" s="116"/>
    </row>
    <row r="177" spans="1:8" ht="15" customHeight="1" x14ac:dyDescent="0.25">
      <c r="A177" s="187" t="s">
        <v>328</v>
      </c>
      <c r="B177" s="188" t="s">
        <v>271</v>
      </c>
      <c r="C177" s="166" t="s">
        <v>306</v>
      </c>
      <c r="D177" s="285"/>
      <c r="E177" s="167">
        <v>3</v>
      </c>
      <c r="F177" s="164">
        <f t="shared" si="3"/>
        <v>0</v>
      </c>
      <c r="H177" s="116"/>
    </row>
    <row r="178" spans="1:8" ht="15" customHeight="1" x14ac:dyDescent="0.25">
      <c r="A178" s="187" t="s">
        <v>327</v>
      </c>
      <c r="B178" s="188" t="s">
        <v>269</v>
      </c>
      <c r="C178" s="166" t="s">
        <v>233</v>
      </c>
      <c r="D178" s="285"/>
      <c r="E178" s="167">
        <v>10</v>
      </c>
      <c r="F178" s="164">
        <f t="shared" si="3"/>
        <v>0</v>
      </c>
      <c r="H178" s="116"/>
    </row>
    <row r="179" spans="1:8" ht="15" customHeight="1" x14ac:dyDescent="0.25">
      <c r="A179" s="187" t="s">
        <v>326</v>
      </c>
      <c r="B179" s="188" t="s">
        <v>641</v>
      </c>
      <c r="C179" s="166" t="s">
        <v>238</v>
      </c>
      <c r="D179" s="285"/>
      <c r="E179" s="167">
        <v>4</v>
      </c>
      <c r="F179" s="164">
        <f t="shared" si="3"/>
        <v>0</v>
      </c>
      <c r="H179" s="116"/>
    </row>
    <row r="180" spans="1:8" ht="15" customHeight="1" x14ac:dyDescent="0.25">
      <c r="A180" s="187" t="s">
        <v>325</v>
      </c>
      <c r="B180" s="188" t="s">
        <v>642</v>
      </c>
      <c r="C180" s="166" t="s">
        <v>238</v>
      </c>
      <c r="D180" s="285"/>
      <c r="E180" s="167">
        <v>4</v>
      </c>
      <c r="F180" s="164">
        <f t="shared" si="3"/>
        <v>0</v>
      </c>
      <c r="H180" s="116"/>
    </row>
    <row r="181" spans="1:8" ht="15" customHeight="1" x14ac:dyDescent="0.25">
      <c r="A181" s="187" t="s">
        <v>324</v>
      </c>
      <c r="B181" s="188" t="s">
        <v>643</v>
      </c>
      <c r="C181" s="166" t="s">
        <v>238</v>
      </c>
      <c r="D181" s="285"/>
      <c r="E181" s="167">
        <v>4</v>
      </c>
      <c r="F181" s="164">
        <f t="shared" si="3"/>
        <v>0</v>
      </c>
      <c r="H181" s="116"/>
    </row>
    <row r="182" spans="1:8" ht="15" customHeight="1" x14ac:dyDescent="0.25">
      <c r="A182" s="187" t="s">
        <v>323</v>
      </c>
      <c r="B182" s="188" t="s">
        <v>644</v>
      </c>
      <c r="C182" s="166" t="s">
        <v>238</v>
      </c>
      <c r="D182" s="285"/>
      <c r="E182" s="167">
        <v>4</v>
      </c>
      <c r="F182" s="164">
        <f t="shared" si="3"/>
        <v>0</v>
      </c>
      <c r="H182" s="116"/>
    </row>
    <row r="183" spans="1:8" ht="15" customHeight="1" x14ac:dyDescent="0.25">
      <c r="A183" s="187" t="s">
        <v>322</v>
      </c>
      <c r="B183" s="188" t="s">
        <v>645</v>
      </c>
      <c r="C183" s="166" t="s">
        <v>238</v>
      </c>
      <c r="D183" s="285"/>
      <c r="E183" s="167">
        <v>1</v>
      </c>
      <c r="F183" s="164">
        <f t="shared" si="3"/>
        <v>0</v>
      </c>
      <c r="H183" s="116"/>
    </row>
    <row r="184" spans="1:8" ht="15" customHeight="1" x14ac:dyDescent="0.25">
      <c r="A184" s="187" t="s">
        <v>321</v>
      </c>
      <c r="B184" s="188" t="s">
        <v>644</v>
      </c>
      <c r="C184" s="166" t="s">
        <v>238</v>
      </c>
      <c r="D184" s="285"/>
      <c r="E184" s="167">
        <v>4</v>
      </c>
      <c r="F184" s="164">
        <f t="shared" si="3"/>
        <v>0</v>
      </c>
      <c r="H184" s="116"/>
    </row>
    <row r="185" spans="1:8" ht="15" customHeight="1" x14ac:dyDescent="0.25">
      <c r="A185" s="187" t="s">
        <v>319</v>
      </c>
      <c r="B185" s="188" t="s">
        <v>646</v>
      </c>
      <c r="C185" s="166" t="s">
        <v>238</v>
      </c>
      <c r="D185" s="285"/>
      <c r="E185" s="167">
        <v>3</v>
      </c>
      <c r="F185" s="164">
        <f t="shared" si="3"/>
        <v>0</v>
      </c>
      <c r="H185" s="116"/>
    </row>
    <row r="186" spans="1:8" ht="15" customHeight="1" x14ac:dyDescent="0.25">
      <c r="A186" s="187" t="s">
        <v>318</v>
      </c>
      <c r="B186" s="188" t="s">
        <v>647</v>
      </c>
      <c r="C186" s="166" t="s">
        <v>238</v>
      </c>
      <c r="D186" s="285"/>
      <c r="E186" s="167">
        <v>4</v>
      </c>
      <c r="F186" s="164">
        <f t="shared" si="3"/>
        <v>0</v>
      </c>
      <c r="H186" s="116"/>
    </row>
    <row r="187" spans="1:8" ht="15" customHeight="1" x14ac:dyDescent="0.25">
      <c r="A187" s="187" t="s">
        <v>317</v>
      </c>
      <c r="B187" s="188" t="s">
        <v>648</v>
      </c>
      <c r="C187" s="166" t="s">
        <v>238</v>
      </c>
      <c r="D187" s="285"/>
      <c r="E187" s="167">
        <v>4</v>
      </c>
      <c r="F187" s="164">
        <f t="shared" si="3"/>
        <v>0</v>
      </c>
      <c r="H187" s="116"/>
    </row>
    <row r="188" spans="1:8" ht="15" customHeight="1" x14ac:dyDescent="0.25">
      <c r="A188" s="187" t="s">
        <v>316</v>
      </c>
      <c r="B188" s="188" t="s">
        <v>649</v>
      </c>
      <c r="C188" s="166" t="s">
        <v>238</v>
      </c>
      <c r="D188" s="285"/>
      <c r="E188" s="167">
        <v>6</v>
      </c>
      <c r="F188" s="164">
        <f t="shared" si="3"/>
        <v>0</v>
      </c>
      <c r="H188" s="116"/>
    </row>
    <row r="189" spans="1:8" ht="15" customHeight="1" x14ac:dyDescent="0.25">
      <c r="A189" s="187" t="s">
        <v>650</v>
      </c>
      <c r="B189" s="188" t="s">
        <v>651</v>
      </c>
      <c r="C189" s="166" t="s">
        <v>238</v>
      </c>
      <c r="D189" s="285"/>
      <c r="E189" s="167">
        <v>1</v>
      </c>
      <c r="F189" s="164">
        <f t="shared" si="3"/>
        <v>0</v>
      </c>
      <c r="H189" s="116"/>
    </row>
    <row r="190" spans="1:8" ht="15" customHeight="1" x14ac:dyDescent="0.25">
      <c r="A190" s="187" t="s">
        <v>652</v>
      </c>
      <c r="B190" s="188" t="s">
        <v>268</v>
      </c>
      <c r="C190" s="166" t="s">
        <v>306</v>
      </c>
      <c r="D190" s="285"/>
      <c r="E190" s="167">
        <v>2</v>
      </c>
      <c r="F190" s="164">
        <f t="shared" si="3"/>
        <v>0</v>
      </c>
      <c r="H190" s="116"/>
    </row>
    <row r="191" spans="1:8" ht="15" customHeight="1" x14ac:dyDescent="0.25">
      <c r="A191" s="187" t="s">
        <v>653</v>
      </c>
      <c r="B191" s="188" t="s">
        <v>267</v>
      </c>
      <c r="C191" s="166" t="s">
        <v>306</v>
      </c>
      <c r="D191" s="285"/>
      <c r="E191" s="167">
        <v>2</v>
      </c>
      <c r="F191" s="164">
        <f t="shared" si="3"/>
        <v>0</v>
      </c>
      <c r="H191" s="116"/>
    </row>
    <row r="192" spans="1:8" ht="15" customHeight="1" x14ac:dyDescent="0.25">
      <c r="A192" s="187" t="s">
        <v>654</v>
      </c>
      <c r="B192" s="188" t="s">
        <v>266</v>
      </c>
      <c r="C192" s="166" t="s">
        <v>306</v>
      </c>
      <c r="D192" s="285"/>
      <c r="E192" s="167">
        <v>2</v>
      </c>
      <c r="F192" s="164">
        <f t="shared" si="3"/>
        <v>0</v>
      </c>
      <c r="H192" s="116"/>
    </row>
    <row r="193" spans="1:8" ht="15" customHeight="1" x14ac:dyDescent="0.25">
      <c r="A193" s="187" t="s">
        <v>655</v>
      </c>
      <c r="B193" s="188" t="s">
        <v>656</v>
      </c>
      <c r="C193" s="166" t="s">
        <v>264</v>
      </c>
      <c r="D193" s="285"/>
      <c r="E193" s="167">
        <v>6</v>
      </c>
      <c r="F193" s="164">
        <f t="shared" si="3"/>
        <v>0</v>
      </c>
      <c r="H193" s="116"/>
    </row>
    <row r="194" spans="1:8" ht="15" customHeight="1" x14ac:dyDescent="0.25">
      <c r="A194" s="187" t="s">
        <v>657</v>
      </c>
      <c r="B194" s="188" t="s">
        <v>658</v>
      </c>
      <c r="C194" s="166" t="s">
        <v>264</v>
      </c>
      <c r="D194" s="285"/>
      <c r="E194" s="167">
        <v>12</v>
      </c>
      <c r="F194" s="164">
        <f t="shared" ref="F194:F257" si="4">D194*E194</f>
        <v>0</v>
      </c>
      <c r="H194" s="116"/>
    </row>
    <row r="195" spans="1:8" ht="15" customHeight="1" x14ac:dyDescent="0.25">
      <c r="A195" s="187" t="s">
        <v>659</v>
      </c>
      <c r="B195" s="188" t="s">
        <v>265</v>
      </c>
      <c r="C195" s="166" t="s">
        <v>264</v>
      </c>
      <c r="D195" s="285"/>
      <c r="E195" s="167">
        <v>1</v>
      </c>
      <c r="F195" s="164">
        <f t="shared" si="4"/>
        <v>0</v>
      </c>
      <c r="H195" s="116"/>
    </row>
    <row r="196" spans="1:8" ht="15" customHeight="1" x14ac:dyDescent="0.25">
      <c r="A196" s="187" t="s">
        <v>660</v>
      </c>
      <c r="B196" s="188" t="s">
        <v>263</v>
      </c>
      <c r="C196" s="166" t="s">
        <v>306</v>
      </c>
      <c r="D196" s="285"/>
      <c r="E196" s="167">
        <v>1</v>
      </c>
      <c r="F196" s="164">
        <f t="shared" si="4"/>
        <v>0</v>
      </c>
      <c r="H196" s="116"/>
    </row>
    <row r="197" spans="1:8" ht="15" customHeight="1" x14ac:dyDescent="0.25">
      <c r="A197" s="187" t="s">
        <v>661</v>
      </c>
      <c r="B197" s="188" t="s">
        <v>662</v>
      </c>
      <c r="C197" s="166" t="s">
        <v>306</v>
      </c>
      <c r="D197" s="285"/>
      <c r="E197" s="167">
        <v>2</v>
      </c>
      <c r="F197" s="164">
        <f t="shared" si="4"/>
        <v>0</v>
      </c>
      <c r="H197" s="116"/>
    </row>
    <row r="198" spans="1:8" ht="15" customHeight="1" x14ac:dyDescent="0.25">
      <c r="A198" s="187" t="s">
        <v>663</v>
      </c>
      <c r="B198" s="188" t="s">
        <v>262</v>
      </c>
      <c r="C198" s="166" t="s">
        <v>306</v>
      </c>
      <c r="D198" s="285"/>
      <c r="E198" s="167">
        <v>4</v>
      </c>
      <c r="F198" s="164">
        <f t="shared" si="4"/>
        <v>0</v>
      </c>
      <c r="H198" s="116"/>
    </row>
    <row r="199" spans="1:8" ht="15" customHeight="1" x14ac:dyDescent="0.25">
      <c r="A199" s="187" t="s">
        <v>664</v>
      </c>
      <c r="B199" s="188" t="s">
        <v>665</v>
      </c>
      <c r="C199" s="166" t="s">
        <v>233</v>
      </c>
      <c r="D199" s="285"/>
      <c r="E199" s="167">
        <v>16</v>
      </c>
      <c r="F199" s="164">
        <f t="shared" si="4"/>
        <v>0</v>
      </c>
      <c r="H199" s="116"/>
    </row>
    <row r="200" spans="1:8" ht="15" customHeight="1" x14ac:dyDescent="0.25">
      <c r="A200" s="187" t="s">
        <v>666</v>
      </c>
      <c r="B200" s="188" t="s">
        <v>667</v>
      </c>
      <c r="C200" s="166" t="s">
        <v>233</v>
      </c>
      <c r="D200" s="285"/>
      <c r="E200" s="167">
        <v>4.2</v>
      </c>
      <c r="F200" s="164">
        <f t="shared" si="4"/>
        <v>0</v>
      </c>
      <c r="H200" s="116"/>
    </row>
    <row r="201" spans="1:8" ht="15" customHeight="1" x14ac:dyDescent="0.25">
      <c r="A201" s="187" t="s">
        <v>668</v>
      </c>
      <c r="B201" s="188" t="s">
        <v>669</v>
      </c>
      <c r="C201" s="166" t="s">
        <v>233</v>
      </c>
      <c r="D201" s="285"/>
      <c r="E201" s="167">
        <v>16</v>
      </c>
      <c r="F201" s="164">
        <f t="shared" si="4"/>
        <v>0</v>
      </c>
      <c r="H201" s="116"/>
    </row>
    <row r="202" spans="1:8" ht="15" customHeight="1" x14ac:dyDescent="0.25">
      <c r="A202" s="187" t="s">
        <v>670</v>
      </c>
      <c r="B202" s="188" t="s">
        <v>671</v>
      </c>
      <c r="C202" s="166" t="s">
        <v>233</v>
      </c>
      <c r="D202" s="285"/>
      <c r="E202" s="167">
        <v>13</v>
      </c>
      <c r="F202" s="164">
        <f t="shared" si="4"/>
        <v>0</v>
      </c>
      <c r="H202" s="116"/>
    </row>
    <row r="203" spans="1:8" ht="15" customHeight="1" x14ac:dyDescent="0.25">
      <c r="A203" s="187" t="s">
        <v>672</v>
      </c>
      <c r="B203" s="188" t="s">
        <v>673</v>
      </c>
      <c r="C203" s="166" t="s">
        <v>233</v>
      </c>
      <c r="D203" s="285"/>
      <c r="E203" s="167">
        <v>16</v>
      </c>
      <c r="F203" s="164">
        <f t="shared" si="4"/>
        <v>0</v>
      </c>
      <c r="H203" s="116"/>
    </row>
    <row r="204" spans="1:8" ht="15" customHeight="1" x14ac:dyDescent="0.25">
      <c r="A204" s="187" t="s">
        <v>674</v>
      </c>
      <c r="B204" s="188" t="s">
        <v>261</v>
      </c>
      <c r="C204" s="166" t="s">
        <v>244</v>
      </c>
      <c r="D204" s="285"/>
      <c r="E204" s="167">
        <v>100</v>
      </c>
      <c r="F204" s="164">
        <f t="shared" si="4"/>
        <v>0</v>
      </c>
      <c r="H204" s="116"/>
    </row>
    <row r="205" spans="1:8" ht="15" customHeight="1" x14ac:dyDescent="0.25">
      <c r="A205" s="187" t="s">
        <v>675</v>
      </c>
      <c r="B205" s="188" t="s">
        <v>260</v>
      </c>
      <c r="C205" s="166" t="s">
        <v>244</v>
      </c>
      <c r="D205" s="285"/>
      <c r="E205" s="167">
        <v>100</v>
      </c>
      <c r="F205" s="164">
        <f t="shared" si="4"/>
        <v>0</v>
      </c>
      <c r="H205" s="116"/>
    </row>
    <row r="206" spans="1:8" ht="15" customHeight="1" x14ac:dyDescent="0.25">
      <c r="A206" s="187" t="s">
        <v>676</v>
      </c>
      <c r="B206" s="188" t="s">
        <v>677</v>
      </c>
      <c r="C206" s="166" t="s">
        <v>247</v>
      </c>
      <c r="D206" s="285"/>
      <c r="E206" s="167">
        <v>1</v>
      </c>
      <c r="F206" s="164">
        <f t="shared" si="4"/>
        <v>0</v>
      </c>
      <c r="H206" s="116"/>
    </row>
    <row r="207" spans="1:8" ht="15" customHeight="1" x14ac:dyDescent="0.25">
      <c r="A207" s="187" t="s">
        <v>678</v>
      </c>
      <c r="B207" s="188" t="s">
        <v>259</v>
      </c>
      <c r="C207" s="166" t="s">
        <v>247</v>
      </c>
      <c r="D207" s="285"/>
      <c r="E207" s="167">
        <v>1</v>
      </c>
      <c r="F207" s="164">
        <f t="shared" si="4"/>
        <v>0</v>
      </c>
      <c r="H207" s="116"/>
    </row>
    <row r="208" spans="1:8" ht="15" customHeight="1" x14ac:dyDescent="0.25">
      <c r="A208" s="187" t="s">
        <v>679</v>
      </c>
      <c r="B208" s="188" t="s">
        <v>258</v>
      </c>
      <c r="C208" s="166" t="s">
        <v>247</v>
      </c>
      <c r="D208" s="285"/>
      <c r="E208" s="167">
        <v>1</v>
      </c>
      <c r="F208" s="164">
        <f t="shared" si="4"/>
        <v>0</v>
      </c>
      <c r="H208" s="116"/>
    </row>
    <row r="209" spans="1:8" ht="15" customHeight="1" x14ac:dyDescent="0.25">
      <c r="A209" s="187" t="s">
        <v>680</v>
      </c>
      <c r="B209" s="188" t="s">
        <v>257</v>
      </c>
      <c r="C209" s="166" t="s">
        <v>247</v>
      </c>
      <c r="D209" s="285"/>
      <c r="E209" s="167">
        <v>1</v>
      </c>
      <c r="F209" s="164">
        <f t="shared" si="4"/>
        <v>0</v>
      </c>
      <c r="H209" s="116"/>
    </row>
    <row r="210" spans="1:8" ht="15" customHeight="1" x14ac:dyDescent="0.25">
      <c r="A210" s="187" t="s">
        <v>681</v>
      </c>
      <c r="B210" s="188" t="s">
        <v>256</v>
      </c>
      <c r="C210" s="166" t="s">
        <v>306</v>
      </c>
      <c r="D210" s="285"/>
      <c r="E210" s="167">
        <v>15</v>
      </c>
      <c r="F210" s="164">
        <f t="shared" si="4"/>
        <v>0</v>
      </c>
      <c r="H210" s="116"/>
    </row>
    <row r="211" spans="1:8" ht="15" customHeight="1" x14ac:dyDescent="0.25">
      <c r="A211" s="187" t="s">
        <v>682</v>
      </c>
      <c r="B211" s="188" t="s">
        <v>255</v>
      </c>
      <c r="C211" s="166" t="s">
        <v>247</v>
      </c>
      <c r="D211" s="285"/>
      <c r="E211" s="167">
        <v>1</v>
      </c>
      <c r="F211" s="164">
        <f t="shared" si="4"/>
        <v>0</v>
      </c>
      <c r="H211" s="116"/>
    </row>
    <row r="212" spans="1:8" ht="15" customHeight="1" x14ac:dyDescent="0.25">
      <c r="A212" s="187" t="s">
        <v>683</v>
      </c>
      <c r="B212" s="188" t="s">
        <v>254</v>
      </c>
      <c r="C212" s="166" t="s">
        <v>247</v>
      </c>
      <c r="D212" s="285"/>
      <c r="E212" s="167">
        <v>1</v>
      </c>
      <c r="F212" s="164">
        <f t="shared" si="4"/>
        <v>0</v>
      </c>
      <c r="H212" s="116"/>
    </row>
    <row r="213" spans="1:8" ht="15" customHeight="1" x14ac:dyDescent="0.25">
      <c r="A213" s="187" t="s">
        <v>684</v>
      </c>
      <c r="B213" s="188" t="s">
        <v>253</v>
      </c>
      <c r="C213" s="166" t="s">
        <v>247</v>
      </c>
      <c r="D213" s="285"/>
      <c r="E213" s="167">
        <v>1</v>
      </c>
      <c r="F213" s="164">
        <f t="shared" si="4"/>
        <v>0</v>
      </c>
      <c r="H213" s="116"/>
    </row>
    <row r="214" spans="1:8" ht="15" customHeight="1" x14ac:dyDescent="0.25">
      <c r="A214" s="187" t="s">
        <v>685</v>
      </c>
      <c r="B214" s="188" t="s">
        <v>686</v>
      </c>
      <c r="C214" s="166" t="s">
        <v>244</v>
      </c>
      <c r="D214" s="285"/>
      <c r="E214" s="167">
        <v>30</v>
      </c>
      <c r="F214" s="164">
        <f t="shared" si="4"/>
        <v>0</v>
      </c>
      <c r="H214" s="116"/>
    </row>
    <row r="215" spans="1:8" ht="15" customHeight="1" x14ac:dyDescent="0.25">
      <c r="A215" s="187" t="s">
        <v>687</v>
      </c>
      <c r="B215" s="188" t="s">
        <v>252</v>
      </c>
      <c r="C215" s="166" t="s">
        <v>306</v>
      </c>
      <c r="D215" s="285"/>
      <c r="E215" s="167">
        <v>10</v>
      </c>
      <c r="F215" s="164">
        <f t="shared" si="4"/>
        <v>0</v>
      </c>
      <c r="H215" s="116"/>
    </row>
    <row r="216" spans="1:8" ht="15" customHeight="1" x14ac:dyDescent="0.25">
      <c r="A216" s="187" t="s">
        <v>688</v>
      </c>
      <c r="B216" s="188" t="s">
        <v>251</v>
      </c>
      <c r="C216" s="166" t="s">
        <v>306</v>
      </c>
      <c r="D216" s="285"/>
      <c r="E216" s="167">
        <v>10</v>
      </c>
      <c r="F216" s="164">
        <f t="shared" si="4"/>
        <v>0</v>
      </c>
      <c r="H216" s="116"/>
    </row>
    <row r="217" spans="1:8" ht="15" customHeight="1" x14ac:dyDescent="0.25">
      <c r="A217" s="187" t="s">
        <v>689</v>
      </c>
      <c r="B217" s="188" t="s">
        <v>250</v>
      </c>
      <c r="C217" s="166" t="s">
        <v>306</v>
      </c>
      <c r="D217" s="285"/>
      <c r="E217" s="167">
        <v>10</v>
      </c>
      <c r="F217" s="164">
        <f t="shared" si="4"/>
        <v>0</v>
      </c>
      <c r="H217" s="116"/>
    </row>
    <row r="218" spans="1:8" ht="15" customHeight="1" x14ac:dyDescent="0.25">
      <c r="A218" s="187" t="s">
        <v>690</v>
      </c>
      <c r="B218" s="188" t="s">
        <v>249</v>
      </c>
      <c r="C218" s="166" t="s">
        <v>306</v>
      </c>
      <c r="D218" s="285"/>
      <c r="E218" s="167">
        <v>10</v>
      </c>
      <c r="F218" s="164">
        <f t="shared" si="4"/>
        <v>0</v>
      </c>
      <c r="H218" s="116"/>
    </row>
    <row r="219" spans="1:8" ht="15" customHeight="1" x14ac:dyDescent="0.25">
      <c r="A219" s="187" t="s">
        <v>691</v>
      </c>
      <c r="B219" s="188" t="s">
        <v>248</v>
      </c>
      <c r="C219" s="166" t="s">
        <v>306</v>
      </c>
      <c r="D219" s="285"/>
      <c r="E219" s="167">
        <v>10</v>
      </c>
      <c r="F219" s="164">
        <f t="shared" si="4"/>
        <v>0</v>
      </c>
      <c r="H219" s="116"/>
    </row>
    <row r="220" spans="1:8" ht="15" customHeight="1" x14ac:dyDescent="0.25">
      <c r="A220" s="187" t="s">
        <v>692</v>
      </c>
      <c r="B220" s="188" t="s">
        <v>693</v>
      </c>
      <c r="C220" s="166" t="s">
        <v>247</v>
      </c>
      <c r="D220" s="285"/>
      <c r="E220" s="167">
        <v>1</v>
      </c>
      <c r="F220" s="164">
        <f t="shared" si="4"/>
        <v>0</v>
      </c>
      <c r="H220" s="116"/>
    </row>
    <row r="221" spans="1:8" ht="15" customHeight="1" x14ac:dyDescent="0.25">
      <c r="A221" s="187" t="s">
        <v>694</v>
      </c>
      <c r="B221" s="188" t="s">
        <v>695</v>
      </c>
      <c r="C221" s="166" t="s">
        <v>247</v>
      </c>
      <c r="D221" s="285"/>
      <c r="E221" s="167">
        <v>1</v>
      </c>
      <c r="F221" s="164">
        <f t="shared" si="4"/>
        <v>0</v>
      </c>
      <c r="H221" s="116"/>
    </row>
    <row r="222" spans="1:8" ht="15" customHeight="1" x14ac:dyDescent="0.25">
      <c r="A222" s="187" t="s">
        <v>696</v>
      </c>
      <c r="B222" s="188" t="s">
        <v>697</v>
      </c>
      <c r="C222" s="166" t="s">
        <v>247</v>
      </c>
      <c r="D222" s="285"/>
      <c r="E222" s="167">
        <v>1</v>
      </c>
      <c r="F222" s="164">
        <f t="shared" si="4"/>
        <v>0</v>
      </c>
      <c r="H222" s="116"/>
    </row>
    <row r="223" spans="1:8" ht="15" customHeight="1" x14ac:dyDescent="0.25">
      <c r="A223" s="187" t="s">
        <v>698</v>
      </c>
      <c r="B223" s="188" t="s">
        <v>246</v>
      </c>
      <c r="C223" s="166" t="s">
        <v>306</v>
      </c>
      <c r="D223" s="285"/>
      <c r="E223" s="167">
        <v>50</v>
      </c>
      <c r="F223" s="164">
        <f t="shared" si="4"/>
        <v>0</v>
      </c>
      <c r="H223" s="116"/>
    </row>
    <row r="224" spans="1:8" ht="15" customHeight="1" x14ac:dyDescent="0.25">
      <c r="A224" s="187" t="s">
        <v>699</v>
      </c>
      <c r="B224" s="188" t="s">
        <v>245</v>
      </c>
      <c r="C224" s="166" t="s">
        <v>244</v>
      </c>
      <c r="D224" s="285"/>
      <c r="E224" s="167">
        <v>10</v>
      </c>
      <c r="F224" s="164">
        <f t="shared" si="4"/>
        <v>0</v>
      </c>
      <c r="H224" s="116"/>
    </row>
    <row r="225" spans="1:8" ht="15" customHeight="1" x14ac:dyDescent="0.25">
      <c r="A225" s="187" t="s">
        <v>700</v>
      </c>
      <c r="B225" s="188" t="s">
        <v>701</v>
      </c>
      <c r="C225" s="166" t="s">
        <v>243</v>
      </c>
      <c r="D225" s="285"/>
      <c r="E225" s="167">
        <v>30</v>
      </c>
      <c r="F225" s="164">
        <f t="shared" si="4"/>
        <v>0</v>
      </c>
      <c r="H225" s="116"/>
    </row>
    <row r="226" spans="1:8" ht="15" customHeight="1" x14ac:dyDescent="0.25">
      <c r="A226" s="187" t="s">
        <v>702</v>
      </c>
      <c r="B226" s="188" t="s">
        <v>242</v>
      </c>
      <c r="C226" s="166" t="s">
        <v>235</v>
      </c>
      <c r="D226" s="285"/>
      <c r="E226" s="167">
        <v>5</v>
      </c>
      <c r="F226" s="164">
        <f t="shared" si="4"/>
        <v>0</v>
      </c>
      <c r="H226" s="116"/>
    </row>
    <row r="227" spans="1:8" ht="15" customHeight="1" x14ac:dyDescent="0.25">
      <c r="A227" s="187" t="s">
        <v>703</v>
      </c>
      <c r="B227" s="188" t="s">
        <v>241</v>
      </c>
      <c r="C227" s="166" t="s">
        <v>235</v>
      </c>
      <c r="D227" s="285"/>
      <c r="E227" s="167">
        <v>20</v>
      </c>
      <c r="F227" s="164">
        <f t="shared" si="4"/>
        <v>0</v>
      </c>
      <c r="H227" s="116"/>
    </row>
    <row r="228" spans="1:8" ht="15" customHeight="1" x14ac:dyDescent="0.25">
      <c r="A228" s="187" t="s">
        <v>704</v>
      </c>
      <c r="B228" s="188" t="s">
        <v>705</v>
      </c>
      <c r="C228" s="166" t="s">
        <v>238</v>
      </c>
      <c r="D228" s="285"/>
      <c r="E228" s="167">
        <v>15</v>
      </c>
      <c r="F228" s="164">
        <f t="shared" si="4"/>
        <v>0</v>
      </c>
      <c r="H228" s="116"/>
    </row>
    <row r="229" spans="1:8" ht="15" customHeight="1" x14ac:dyDescent="0.25">
      <c r="A229" s="187" t="s">
        <v>706</v>
      </c>
      <c r="B229" s="188" t="s">
        <v>240</v>
      </c>
      <c r="C229" s="166" t="s">
        <v>238</v>
      </c>
      <c r="D229" s="285"/>
      <c r="E229" s="167">
        <v>20</v>
      </c>
      <c r="F229" s="164">
        <f t="shared" si="4"/>
        <v>0</v>
      </c>
      <c r="H229" s="116"/>
    </row>
    <row r="230" spans="1:8" ht="15" customHeight="1" x14ac:dyDescent="0.25">
      <c r="A230" s="187" t="s">
        <v>707</v>
      </c>
      <c r="B230" s="188" t="s">
        <v>693</v>
      </c>
      <c r="C230" s="166" t="s">
        <v>238</v>
      </c>
      <c r="D230" s="285"/>
      <c r="E230" s="167">
        <v>20</v>
      </c>
      <c r="F230" s="164">
        <f t="shared" si="4"/>
        <v>0</v>
      </c>
      <c r="H230" s="116"/>
    </row>
    <row r="231" spans="1:8" ht="15" customHeight="1" x14ac:dyDescent="0.25">
      <c r="A231" s="187" t="s">
        <v>708</v>
      </c>
      <c r="B231" s="188" t="s">
        <v>709</v>
      </c>
      <c r="C231" s="166" t="s">
        <v>235</v>
      </c>
      <c r="D231" s="285"/>
      <c r="E231" s="167">
        <v>12</v>
      </c>
      <c r="F231" s="164">
        <f t="shared" si="4"/>
        <v>0</v>
      </c>
      <c r="H231" s="116"/>
    </row>
    <row r="232" spans="1:8" ht="15" customHeight="1" x14ac:dyDescent="0.25">
      <c r="A232" s="187" t="s">
        <v>710</v>
      </c>
      <c r="B232" s="188" t="s">
        <v>269</v>
      </c>
      <c r="C232" s="166" t="s">
        <v>239</v>
      </c>
      <c r="D232" s="285"/>
      <c r="E232" s="167">
        <v>15</v>
      </c>
      <c r="F232" s="164">
        <f t="shared" si="4"/>
        <v>0</v>
      </c>
      <c r="H232" s="116"/>
    </row>
    <row r="233" spans="1:8" ht="15" customHeight="1" x14ac:dyDescent="0.25">
      <c r="A233" s="187" t="s">
        <v>711</v>
      </c>
      <c r="B233" s="188" t="s">
        <v>712</v>
      </c>
      <c r="C233" s="166" t="s">
        <v>238</v>
      </c>
      <c r="D233" s="285"/>
      <c r="E233" s="167">
        <v>1</v>
      </c>
      <c r="F233" s="164">
        <f t="shared" si="4"/>
        <v>0</v>
      </c>
      <c r="H233" s="116"/>
    </row>
    <row r="234" spans="1:8" ht="15" customHeight="1" x14ac:dyDescent="0.25">
      <c r="A234" s="187" t="s">
        <v>713</v>
      </c>
      <c r="B234" s="188" t="s">
        <v>714</v>
      </c>
      <c r="C234" s="166" t="s">
        <v>306</v>
      </c>
      <c r="D234" s="285"/>
      <c r="E234" s="167">
        <v>3</v>
      </c>
      <c r="F234" s="164">
        <f t="shared" si="4"/>
        <v>0</v>
      </c>
      <c r="H234" s="116"/>
    </row>
    <row r="235" spans="1:8" ht="15" customHeight="1" x14ac:dyDescent="0.25">
      <c r="A235" s="187" t="s">
        <v>715</v>
      </c>
      <c r="B235" s="188" t="s">
        <v>716</v>
      </c>
      <c r="C235" s="166" t="s">
        <v>233</v>
      </c>
      <c r="D235" s="285"/>
      <c r="E235" s="167">
        <v>5</v>
      </c>
      <c r="F235" s="164">
        <f t="shared" si="4"/>
        <v>0</v>
      </c>
      <c r="H235" s="116"/>
    </row>
    <row r="236" spans="1:8" ht="15" customHeight="1" x14ac:dyDescent="0.25">
      <c r="A236" s="187" t="s">
        <v>717</v>
      </c>
      <c r="B236" s="188" t="s">
        <v>237</v>
      </c>
      <c r="C236" s="166" t="s">
        <v>233</v>
      </c>
      <c r="D236" s="285"/>
      <c r="E236" s="167">
        <v>8</v>
      </c>
      <c r="F236" s="164">
        <f t="shared" si="4"/>
        <v>0</v>
      </c>
      <c r="H236" s="109"/>
    </row>
    <row r="237" spans="1:8" ht="15" customHeight="1" x14ac:dyDescent="0.25">
      <c r="A237" s="187" t="s">
        <v>718</v>
      </c>
      <c r="B237" s="188" t="s">
        <v>719</v>
      </c>
      <c r="C237" s="166" t="s">
        <v>233</v>
      </c>
      <c r="D237" s="285"/>
      <c r="E237" s="167">
        <v>12</v>
      </c>
      <c r="F237" s="164">
        <f t="shared" si="4"/>
        <v>0</v>
      </c>
      <c r="H237" s="109"/>
    </row>
    <row r="238" spans="1:8" ht="15" customHeight="1" x14ac:dyDescent="0.25">
      <c r="A238" s="187" t="s">
        <v>720</v>
      </c>
      <c r="B238" s="188" t="s">
        <v>236</v>
      </c>
      <c r="C238" s="166" t="s">
        <v>235</v>
      </c>
      <c r="D238" s="285"/>
      <c r="E238" s="167">
        <v>60</v>
      </c>
      <c r="F238" s="164">
        <f t="shared" si="4"/>
        <v>0</v>
      </c>
      <c r="H238" s="116"/>
    </row>
    <row r="239" spans="1:8" ht="15" customHeight="1" x14ac:dyDescent="0.25">
      <c r="A239" s="187" t="s">
        <v>721</v>
      </c>
      <c r="B239" s="188" t="s">
        <v>722</v>
      </c>
      <c r="C239" s="166" t="s">
        <v>233</v>
      </c>
      <c r="D239" s="285"/>
      <c r="E239" s="167">
        <v>1</v>
      </c>
      <c r="F239" s="164">
        <f t="shared" si="4"/>
        <v>0</v>
      </c>
      <c r="H239" s="116"/>
    </row>
    <row r="240" spans="1:8" ht="15" customHeight="1" x14ac:dyDescent="0.25">
      <c r="A240" s="187" t="s">
        <v>723</v>
      </c>
      <c r="B240" s="188" t="s">
        <v>724</v>
      </c>
      <c r="C240" s="166" t="s">
        <v>306</v>
      </c>
      <c r="D240" s="285"/>
      <c r="E240" s="167">
        <v>5</v>
      </c>
      <c r="F240" s="164">
        <f t="shared" si="4"/>
        <v>0</v>
      </c>
      <c r="H240" s="109"/>
    </row>
    <row r="241" spans="1:8" ht="15" customHeight="1" x14ac:dyDescent="0.25">
      <c r="A241" s="187" t="s">
        <v>725</v>
      </c>
      <c r="B241" s="188" t="s">
        <v>234</v>
      </c>
      <c r="C241" s="166" t="s">
        <v>233</v>
      </c>
      <c r="D241" s="285"/>
      <c r="E241" s="167">
        <v>1</v>
      </c>
      <c r="F241" s="164">
        <f t="shared" si="4"/>
        <v>0</v>
      </c>
      <c r="H241" s="109"/>
    </row>
    <row r="242" spans="1:8" ht="15" customHeight="1" x14ac:dyDescent="0.25">
      <c r="A242" s="187" t="s">
        <v>726</v>
      </c>
      <c r="B242" s="188" t="s">
        <v>649</v>
      </c>
      <c r="C242" s="166" t="s">
        <v>306</v>
      </c>
      <c r="D242" s="285"/>
      <c r="E242" s="167">
        <v>12</v>
      </c>
      <c r="F242" s="164">
        <f t="shared" si="4"/>
        <v>0</v>
      </c>
      <c r="H242" s="109"/>
    </row>
    <row r="243" spans="1:8" ht="15" customHeight="1" x14ac:dyDescent="0.25">
      <c r="A243" s="187" t="s">
        <v>727</v>
      </c>
      <c r="B243" s="188" t="s">
        <v>728</v>
      </c>
      <c r="C243" s="166" t="s">
        <v>306</v>
      </c>
      <c r="D243" s="285"/>
      <c r="E243" s="167">
        <v>24</v>
      </c>
      <c r="F243" s="164">
        <f t="shared" si="4"/>
        <v>0</v>
      </c>
      <c r="H243" s="109"/>
    </row>
    <row r="244" spans="1:8" ht="15" customHeight="1" x14ac:dyDescent="0.25">
      <c r="A244" s="187" t="s">
        <v>729</v>
      </c>
      <c r="B244" s="188" t="s">
        <v>730</v>
      </c>
      <c r="C244" s="166" t="s">
        <v>306</v>
      </c>
      <c r="D244" s="285"/>
      <c r="E244" s="167">
        <v>10</v>
      </c>
      <c r="F244" s="164">
        <f t="shared" si="4"/>
        <v>0</v>
      </c>
      <c r="H244" s="109"/>
    </row>
    <row r="245" spans="1:8" ht="15" customHeight="1" x14ac:dyDescent="0.25">
      <c r="A245" s="187" t="s">
        <v>731</v>
      </c>
      <c r="B245" s="188" t="s">
        <v>732</v>
      </c>
      <c r="C245" s="166" t="s">
        <v>233</v>
      </c>
      <c r="D245" s="285"/>
      <c r="E245" s="167">
        <v>0.5</v>
      </c>
      <c r="F245" s="164">
        <f t="shared" si="4"/>
        <v>0</v>
      </c>
      <c r="H245" s="109"/>
    </row>
    <row r="246" spans="1:8" ht="15" customHeight="1" x14ac:dyDescent="0.25">
      <c r="A246" s="187" t="s">
        <v>733</v>
      </c>
      <c r="B246" s="188" t="s">
        <v>241</v>
      </c>
      <c r="C246" s="166" t="s">
        <v>306</v>
      </c>
      <c r="D246" s="285"/>
      <c r="E246" s="167">
        <v>12</v>
      </c>
      <c r="F246" s="164">
        <f t="shared" si="4"/>
        <v>0</v>
      </c>
      <c r="H246" s="109"/>
    </row>
    <row r="247" spans="1:8" ht="15" customHeight="1" x14ac:dyDescent="0.25">
      <c r="A247" s="187" t="s">
        <v>734</v>
      </c>
      <c r="B247" s="188" t="s">
        <v>735</v>
      </c>
      <c r="C247" s="166" t="s">
        <v>306</v>
      </c>
      <c r="D247" s="285"/>
      <c r="E247" s="167">
        <v>12</v>
      </c>
      <c r="F247" s="164">
        <f t="shared" si="4"/>
        <v>0</v>
      </c>
      <c r="H247" s="116"/>
    </row>
    <row r="248" spans="1:8" ht="15" customHeight="1" x14ac:dyDescent="0.25">
      <c r="A248" s="187" t="s">
        <v>736</v>
      </c>
      <c r="B248" s="188" t="s">
        <v>719</v>
      </c>
      <c r="C248" s="166" t="s">
        <v>233</v>
      </c>
      <c r="D248" s="285"/>
      <c r="E248" s="167">
        <v>4</v>
      </c>
      <c r="F248" s="164">
        <f t="shared" si="4"/>
        <v>0</v>
      </c>
      <c r="H248" s="116"/>
    </row>
    <row r="249" spans="1:8" ht="15" customHeight="1" x14ac:dyDescent="0.25">
      <c r="A249" s="187" t="s">
        <v>737</v>
      </c>
      <c r="B249" s="188" t="s">
        <v>232</v>
      </c>
      <c r="C249" s="166" t="s">
        <v>306</v>
      </c>
      <c r="D249" s="285"/>
      <c r="E249" s="167">
        <v>12</v>
      </c>
      <c r="F249" s="164">
        <f t="shared" si="4"/>
        <v>0</v>
      </c>
      <c r="H249" s="116"/>
    </row>
    <row r="250" spans="1:8" ht="15" customHeight="1" x14ac:dyDescent="0.25">
      <c r="A250" s="187" t="s">
        <v>738</v>
      </c>
      <c r="B250" s="188" t="s">
        <v>231</v>
      </c>
      <c r="C250" s="166" t="s">
        <v>306</v>
      </c>
      <c r="D250" s="285"/>
      <c r="E250" s="167">
        <v>2</v>
      </c>
      <c r="F250" s="164">
        <f t="shared" si="4"/>
        <v>0</v>
      </c>
      <c r="H250" s="116"/>
    </row>
    <row r="251" spans="1:8" ht="15" customHeight="1" x14ac:dyDescent="0.25">
      <c r="A251" s="187" t="s">
        <v>739</v>
      </c>
      <c r="B251" s="188" t="s">
        <v>230</v>
      </c>
      <c r="C251" s="166" t="s">
        <v>306</v>
      </c>
      <c r="D251" s="285"/>
      <c r="E251" s="167">
        <v>2</v>
      </c>
      <c r="F251" s="164">
        <f t="shared" si="4"/>
        <v>0</v>
      </c>
      <c r="H251" s="116"/>
    </row>
    <row r="252" spans="1:8" ht="15" customHeight="1" x14ac:dyDescent="0.25">
      <c r="A252" s="187" t="s">
        <v>740</v>
      </c>
      <c r="B252" s="188" t="s">
        <v>242</v>
      </c>
      <c r="C252" s="166" t="s">
        <v>306</v>
      </c>
      <c r="D252" s="285"/>
      <c r="E252" s="167">
        <v>1</v>
      </c>
      <c r="F252" s="164">
        <f t="shared" si="4"/>
        <v>0</v>
      </c>
      <c r="H252" s="116"/>
    </row>
    <row r="253" spans="1:8" ht="15" customHeight="1" x14ac:dyDescent="0.25">
      <c r="A253" s="187" t="s">
        <v>741</v>
      </c>
      <c r="B253" s="188" t="s">
        <v>229</v>
      </c>
      <c r="C253" s="166" t="s">
        <v>306</v>
      </c>
      <c r="D253" s="285"/>
      <c r="E253" s="167">
        <v>1</v>
      </c>
      <c r="F253" s="164">
        <f t="shared" si="4"/>
        <v>0</v>
      </c>
      <c r="H253" s="116"/>
    </row>
    <row r="254" spans="1:8" ht="15" customHeight="1" x14ac:dyDescent="0.25">
      <c r="A254" s="187" t="s">
        <v>742</v>
      </c>
      <c r="B254" s="188" t="s">
        <v>228</v>
      </c>
      <c r="C254" s="166" t="s">
        <v>306</v>
      </c>
      <c r="D254" s="285"/>
      <c r="E254" s="167">
        <v>0</v>
      </c>
      <c r="F254" s="164">
        <f t="shared" si="4"/>
        <v>0</v>
      </c>
      <c r="H254" s="116"/>
    </row>
    <row r="255" spans="1:8" ht="15" customHeight="1" x14ac:dyDescent="0.25">
      <c r="A255" s="187" t="s">
        <v>743</v>
      </c>
      <c r="B255" s="188" t="s">
        <v>227</v>
      </c>
      <c r="C255" s="166" t="s">
        <v>306</v>
      </c>
      <c r="D255" s="285"/>
      <c r="E255" s="167">
        <v>0</v>
      </c>
      <c r="F255" s="164">
        <f t="shared" si="4"/>
        <v>0</v>
      </c>
      <c r="H255" s="116"/>
    </row>
    <row r="256" spans="1:8" ht="15" customHeight="1" x14ac:dyDescent="0.25">
      <c r="A256" s="187" t="s">
        <v>744</v>
      </c>
      <c r="B256" s="188" t="s">
        <v>226</v>
      </c>
      <c r="C256" s="166" t="s">
        <v>306</v>
      </c>
      <c r="D256" s="285"/>
      <c r="E256" s="167">
        <v>0</v>
      </c>
      <c r="F256" s="164">
        <f t="shared" si="4"/>
        <v>0</v>
      </c>
      <c r="H256" s="116"/>
    </row>
    <row r="257" spans="1:8" ht="15" customHeight="1" x14ac:dyDescent="0.25">
      <c r="A257" s="187" t="s">
        <v>745</v>
      </c>
      <c r="B257" s="188" t="s">
        <v>225</v>
      </c>
      <c r="C257" s="166" t="s">
        <v>306</v>
      </c>
      <c r="D257" s="285"/>
      <c r="E257" s="167">
        <v>1</v>
      </c>
      <c r="F257" s="164">
        <f t="shared" si="4"/>
        <v>0</v>
      </c>
      <c r="H257" s="116"/>
    </row>
    <row r="258" spans="1:8" ht="15" customHeight="1" x14ac:dyDescent="0.25">
      <c r="A258" s="187" t="s">
        <v>746</v>
      </c>
      <c r="B258" s="188" t="s">
        <v>224</v>
      </c>
      <c r="C258" s="166" t="s">
        <v>306</v>
      </c>
      <c r="D258" s="285"/>
      <c r="E258" s="167">
        <v>1</v>
      </c>
      <c r="F258" s="164">
        <f t="shared" ref="F258:F304" si="5">D258*E258</f>
        <v>0</v>
      </c>
      <c r="H258" s="116"/>
    </row>
    <row r="259" spans="1:8" ht="15" customHeight="1" x14ac:dyDescent="0.25">
      <c r="A259" s="187" t="s">
        <v>747</v>
      </c>
      <c r="B259" s="188" t="s">
        <v>223</v>
      </c>
      <c r="C259" s="166" t="s">
        <v>306</v>
      </c>
      <c r="D259" s="285"/>
      <c r="E259" s="167">
        <v>1</v>
      </c>
      <c r="F259" s="164">
        <f t="shared" si="5"/>
        <v>0</v>
      </c>
      <c r="H259" s="109"/>
    </row>
    <row r="260" spans="1:8" ht="15" customHeight="1" x14ac:dyDescent="0.25">
      <c r="A260" s="187" t="s">
        <v>748</v>
      </c>
      <c r="B260" s="188" t="s">
        <v>222</v>
      </c>
      <c r="C260" s="166" t="s">
        <v>306</v>
      </c>
      <c r="D260" s="285"/>
      <c r="E260" s="167">
        <v>1</v>
      </c>
      <c r="F260" s="164">
        <f t="shared" si="5"/>
        <v>0</v>
      </c>
      <c r="H260" s="109"/>
    </row>
    <row r="261" spans="1:8" ht="15" customHeight="1" x14ac:dyDescent="0.25">
      <c r="A261" s="187" t="s">
        <v>749</v>
      </c>
      <c r="B261" s="188" t="s">
        <v>221</v>
      </c>
      <c r="C261" s="166" t="s">
        <v>306</v>
      </c>
      <c r="D261" s="285"/>
      <c r="E261" s="167">
        <v>1</v>
      </c>
      <c r="F261" s="164">
        <f t="shared" si="5"/>
        <v>0</v>
      </c>
      <c r="H261" s="116"/>
    </row>
    <row r="262" spans="1:8" ht="15" customHeight="1" x14ac:dyDescent="0.25">
      <c r="A262" s="187" t="s">
        <v>750</v>
      </c>
      <c r="B262" s="188" t="s">
        <v>220</v>
      </c>
      <c r="C262" s="166" t="s">
        <v>306</v>
      </c>
      <c r="D262" s="285"/>
      <c r="E262" s="167">
        <v>0</v>
      </c>
      <c r="F262" s="164">
        <f t="shared" si="5"/>
        <v>0</v>
      </c>
      <c r="H262" s="116"/>
    </row>
    <row r="263" spans="1:8" ht="15" customHeight="1" x14ac:dyDescent="0.25">
      <c r="A263" s="187" t="s">
        <v>751</v>
      </c>
      <c r="B263" s="188" t="s">
        <v>219</v>
      </c>
      <c r="C263" s="166" t="s">
        <v>306</v>
      </c>
      <c r="D263" s="285"/>
      <c r="E263" s="167">
        <v>1</v>
      </c>
      <c r="F263" s="164">
        <f t="shared" si="5"/>
        <v>0</v>
      </c>
      <c r="H263" s="109"/>
    </row>
    <row r="264" spans="1:8" ht="15" customHeight="1" x14ac:dyDescent="0.25">
      <c r="A264" s="187" t="s">
        <v>752</v>
      </c>
      <c r="B264" s="188" t="s">
        <v>218</v>
      </c>
      <c r="C264" s="166" t="s">
        <v>306</v>
      </c>
      <c r="D264" s="285"/>
      <c r="E264" s="167">
        <v>0</v>
      </c>
      <c r="F264" s="164">
        <f t="shared" si="5"/>
        <v>0</v>
      </c>
      <c r="H264" s="109"/>
    </row>
    <row r="265" spans="1:8" ht="15" customHeight="1" x14ac:dyDescent="0.25">
      <c r="A265" s="187" t="s">
        <v>753</v>
      </c>
      <c r="B265" s="188" t="s">
        <v>217</v>
      </c>
      <c r="C265" s="166" t="s">
        <v>306</v>
      </c>
      <c r="D265" s="285"/>
      <c r="E265" s="167">
        <v>0</v>
      </c>
      <c r="F265" s="164">
        <f t="shared" si="5"/>
        <v>0</v>
      </c>
      <c r="H265" s="116"/>
    </row>
    <row r="266" spans="1:8" ht="15" customHeight="1" x14ac:dyDescent="0.25">
      <c r="A266" s="187" t="s">
        <v>754</v>
      </c>
      <c r="B266" s="188" t="s">
        <v>216</v>
      </c>
      <c r="C266" s="166" t="s">
        <v>306</v>
      </c>
      <c r="D266" s="285"/>
      <c r="E266" s="167">
        <v>1</v>
      </c>
      <c r="F266" s="164">
        <f t="shared" si="5"/>
        <v>0</v>
      </c>
      <c r="H266" s="116"/>
    </row>
    <row r="267" spans="1:8" ht="15" customHeight="1" x14ac:dyDescent="0.25">
      <c r="A267" s="187" t="s">
        <v>755</v>
      </c>
      <c r="B267" s="188" t="s">
        <v>215</v>
      </c>
      <c r="C267" s="166" t="s">
        <v>306</v>
      </c>
      <c r="D267" s="285"/>
      <c r="E267" s="167">
        <v>1</v>
      </c>
      <c r="F267" s="164">
        <f t="shared" si="5"/>
        <v>0</v>
      </c>
      <c r="H267" s="116"/>
    </row>
    <row r="268" spans="1:8" ht="15" customHeight="1" x14ac:dyDescent="0.25">
      <c r="A268" s="187" t="s">
        <v>756</v>
      </c>
      <c r="B268" s="188" t="s">
        <v>214</v>
      </c>
      <c r="C268" s="166" t="s">
        <v>306</v>
      </c>
      <c r="D268" s="285"/>
      <c r="E268" s="167">
        <v>30</v>
      </c>
      <c r="F268" s="164">
        <f t="shared" si="5"/>
        <v>0</v>
      </c>
      <c r="H268" s="109"/>
    </row>
    <row r="269" spans="1:8" ht="15" customHeight="1" x14ac:dyDescent="0.25">
      <c r="A269" s="187" t="s">
        <v>757</v>
      </c>
      <c r="B269" s="188" t="s">
        <v>213</v>
      </c>
      <c r="C269" s="166" t="s">
        <v>306</v>
      </c>
      <c r="D269" s="285"/>
      <c r="E269" s="167">
        <v>254</v>
      </c>
      <c r="F269" s="164">
        <f t="shared" si="5"/>
        <v>0</v>
      </c>
      <c r="H269" s="109"/>
    </row>
    <row r="270" spans="1:8" ht="15" customHeight="1" x14ac:dyDescent="0.25">
      <c r="A270" s="187" t="s">
        <v>758</v>
      </c>
      <c r="B270" s="188" t="s">
        <v>212</v>
      </c>
      <c r="C270" s="166" t="s">
        <v>306</v>
      </c>
      <c r="D270" s="285"/>
      <c r="E270" s="167">
        <v>84</v>
      </c>
      <c r="F270" s="164">
        <f t="shared" si="5"/>
        <v>0</v>
      </c>
      <c r="H270" s="109"/>
    </row>
    <row r="271" spans="1:8" ht="15" customHeight="1" x14ac:dyDescent="0.25">
      <c r="A271" s="187" t="s">
        <v>759</v>
      </c>
      <c r="B271" s="188" t="s">
        <v>211</v>
      </c>
      <c r="C271" s="166" t="s">
        <v>306</v>
      </c>
      <c r="D271" s="285"/>
      <c r="E271" s="167">
        <v>60</v>
      </c>
      <c r="F271" s="164">
        <f t="shared" si="5"/>
        <v>0</v>
      </c>
      <c r="H271" s="109"/>
    </row>
    <row r="272" spans="1:8" ht="15" customHeight="1" x14ac:dyDescent="0.25">
      <c r="A272" s="187" t="s">
        <v>760</v>
      </c>
      <c r="B272" s="188" t="s">
        <v>210</v>
      </c>
      <c r="C272" s="166" t="s">
        <v>306</v>
      </c>
      <c r="D272" s="285"/>
      <c r="E272" s="167">
        <v>100</v>
      </c>
      <c r="F272" s="164">
        <f t="shared" si="5"/>
        <v>0</v>
      </c>
      <c r="H272" s="109"/>
    </row>
    <row r="273" spans="1:8" ht="15" customHeight="1" x14ac:dyDescent="0.25">
      <c r="A273" s="187" t="s">
        <v>761</v>
      </c>
      <c r="B273" s="188" t="s">
        <v>209</v>
      </c>
      <c r="C273" s="166" t="s">
        <v>306</v>
      </c>
      <c r="D273" s="285"/>
      <c r="E273" s="167">
        <v>24</v>
      </c>
      <c r="F273" s="164">
        <f t="shared" si="5"/>
        <v>0</v>
      </c>
      <c r="H273" s="116"/>
    </row>
    <row r="274" spans="1:8" ht="15" customHeight="1" x14ac:dyDescent="0.25">
      <c r="A274" s="187" t="s">
        <v>762</v>
      </c>
      <c r="B274" s="188" t="s">
        <v>208</v>
      </c>
      <c r="C274" s="166" t="s">
        <v>306</v>
      </c>
      <c r="D274" s="285"/>
      <c r="E274" s="167">
        <v>120</v>
      </c>
      <c r="F274" s="164">
        <f t="shared" si="5"/>
        <v>0</v>
      </c>
      <c r="H274" s="109"/>
    </row>
    <row r="275" spans="1:8" ht="15" customHeight="1" x14ac:dyDescent="0.25">
      <c r="A275" s="187" t="s">
        <v>763</v>
      </c>
      <c r="B275" s="188" t="s">
        <v>207</v>
      </c>
      <c r="C275" s="166" t="s">
        <v>306</v>
      </c>
      <c r="D275" s="285"/>
      <c r="E275" s="167">
        <v>1</v>
      </c>
      <c r="F275" s="164">
        <f t="shared" si="5"/>
        <v>0</v>
      </c>
      <c r="H275" s="116"/>
    </row>
    <row r="276" spans="1:8" ht="15" customHeight="1" x14ac:dyDescent="0.25">
      <c r="A276" s="187" t="s">
        <v>764</v>
      </c>
      <c r="B276" s="188" t="s">
        <v>206</v>
      </c>
      <c r="C276" s="166" t="s">
        <v>306</v>
      </c>
      <c r="D276" s="285"/>
      <c r="E276" s="167">
        <v>1</v>
      </c>
      <c r="F276" s="164">
        <f t="shared" si="5"/>
        <v>0</v>
      </c>
      <c r="H276" s="109"/>
    </row>
    <row r="277" spans="1:8" ht="15" customHeight="1" x14ac:dyDescent="0.25">
      <c r="A277" s="187" t="s">
        <v>765</v>
      </c>
      <c r="B277" s="188" t="s">
        <v>205</v>
      </c>
      <c r="C277" s="166" t="s">
        <v>306</v>
      </c>
      <c r="D277" s="285"/>
      <c r="E277" s="167">
        <v>1</v>
      </c>
      <c r="F277" s="164">
        <f t="shared" si="5"/>
        <v>0</v>
      </c>
      <c r="H277" s="109"/>
    </row>
    <row r="278" spans="1:8" ht="15" customHeight="1" x14ac:dyDescent="0.25">
      <c r="A278" s="187" t="s">
        <v>766</v>
      </c>
      <c r="B278" s="188" t="s">
        <v>204</v>
      </c>
      <c r="C278" s="166" t="s">
        <v>306</v>
      </c>
      <c r="D278" s="285"/>
      <c r="E278" s="167">
        <v>0</v>
      </c>
      <c r="F278" s="164">
        <f t="shared" si="5"/>
        <v>0</v>
      </c>
      <c r="H278" s="109"/>
    </row>
    <row r="279" spans="1:8" ht="15" customHeight="1" x14ac:dyDescent="0.25">
      <c r="A279" s="187" t="s">
        <v>767</v>
      </c>
      <c r="B279" s="189" t="s">
        <v>203</v>
      </c>
      <c r="C279" s="166" t="s">
        <v>306</v>
      </c>
      <c r="D279" s="285"/>
      <c r="E279" s="167">
        <v>2</v>
      </c>
      <c r="F279" s="164">
        <f t="shared" si="5"/>
        <v>0</v>
      </c>
      <c r="H279" s="109"/>
    </row>
    <row r="280" spans="1:8" ht="15" customHeight="1" x14ac:dyDescent="0.25">
      <c r="A280" s="187" t="s">
        <v>768</v>
      </c>
      <c r="B280" s="189" t="s">
        <v>202</v>
      </c>
      <c r="C280" s="166" t="s">
        <v>306</v>
      </c>
      <c r="D280" s="285"/>
      <c r="E280" s="167">
        <v>2</v>
      </c>
      <c r="F280" s="164">
        <f t="shared" si="5"/>
        <v>0</v>
      </c>
      <c r="H280" s="109"/>
    </row>
    <row r="281" spans="1:8" ht="15" customHeight="1" x14ac:dyDescent="0.25">
      <c r="A281" s="187" t="s">
        <v>769</v>
      </c>
      <c r="B281" s="166" t="s">
        <v>770</v>
      </c>
      <c r="C281" s="166" t="s">
        <v>306</v>
      </c>
      <c r="D281" s="285"/>
      <c r="E281" s="167">
        <v>0</v>
      </c>
      <c r="F281" s="164">
        <f t="shared" si="5"/>
        <v>0</v>
      </c>
      <c r="H281" s="109"/>
    </row>
    <row r="282" spans="1:8" ht="15" customHeight="1" x14ac:dyDescent="0.25">
      <c r="A282" s="187" t="s">
        <v>771</v>
      </c>
      <c r="B282" s="166" t="s">
        <v>772</v>
      </c>
      <c r="C282" s="166" t="s">
        <v>306</v>
      </c>
      <c r="D282" s="285"/>
      <c r="E282" s="167">
        <v>0</v>
      </c>
      <c r="F282" s="164">
        <f t="shared" si="5"/>
        <v>0</v>
      </c>
      <c r="H282" s="109"/>
    </row>
    <row r="283" spans="1:8" ht="15" customHeight="1" x14ac:dyDescent="0.25">
      <c r="A283" s="187" t="s">
        <v>773</v>
      </c>
      <c r="B283" s="166" t="s">
        <v>774</v>
      </c>
      <c r="C283" s="166" t="s">
        <v>306</v>
      </c>
      <c r="D283" s="285"/>
      <c r="E283" s="167">
        <v>0</v>
      </c>
      <c r="F283" s="164">
        <f t="shared" si="5"/>
        <v>0</v>
      </c>
      <c r="H283" s="109"/>
    </row>
    <row r="284" spans="1:8" ht="15" customHeight="1" x14ac:dyDescent="0.25">
      <c r="A284" s="187" t="s">
        <v>775</v>
      </c>
      <c r="B284" s="166" t="s">
        <v>776</v>
      </c>
      <c r="C284" s="166" t="s">
        <v>306</v>
      </c>
      <c r="D284" s="285"/>
      <c r="E284" s="167">
        <v>0</v>
      </c>
      <c r="F284" s="164">
        <f t="shared" si="5"/>
        <v>0</v>
      </c>
      <c r="H284" s="109"/>
    </row>
    <row r="285" spans="1:8" ht="15" customHeight="1" x14ac:dyDescent="0.25">
      <c r="A285" s="187" t="s">
        <v>777</v>
      </c>
      <c r="B285" s="166" t="s">
        <v>778</v>
      </c>
      <c r="C285" s="166" t="s">
        <v>306</v>
      </c>
      <c r="D285" s="285"/>
      <c r="E285" s="167">
        <v>0</v>
      </c>
      <c r="F285" s="164">
        <f t="shared" si="5"/>
        <v>0</v>
      </c>
      <c r="H285" s="109"/>
    </row>
    <row r="286" spans="1:8" ht="15" customHeight="1" x14ac:dyDescent="0.25">
      <c r="A286" s="187" t="s">
        <v>779</v>
      </c>
      <c r="B286" s="166" t="s">
        <v>780</v>
      </c>
      <c r="C286" s="166" t="s">
        <v>306</v>
      </c>
      <c r="D286" s="285"/>
      <c r="E286" s="167">
        <v>0</v>
      </c>
      <c r="F286" s="164">
        <f t="shared" si="5"/>
        <v>0</v>
      </c>
      <c r="H286" s="109"/>
    </row>
    <row r="287" spans="1:8" ht="15" customHeight="1" x14ac:dyDescent="0.25">
      <c r="A287" s="187" t="s">
        <v>781</v>
      </c>
      <c r="B287" s="166" t="s">
        <v>782</v>
      </c>
      <c r="C287" s="166" t="s">
        <v>306</v>
      </c>
      <c r="D287" s="285"/>
      <c r="E287" s="167">
        <v>0</v>
      </c>
      <c r="F287" s="164">
        <f t="shared" si="5"/>
        <v>0</v>
      </c>
      <c r="H287" s="109"/>
    </row>
    <row r="288" spans="1:8" ht="15" customHeight="1" x14ac:dyDescent="0.25">
      <c r="A288" s="187" t="s">
        <v>783</v>
      </c>
      <c r="B288" s="166" t="s">
        <v>784</v>
      </c>
      <c r="C288" s="166" t="s">
        <v>306</v>
      </c>
      <c r="D288" s="285"/>
      <c r="E288" s="167">
        <v>0</v>
      </c>
      <c r="F288" s="164">
        <f t="shared" si="5"/>
        <v>0</v>
      </c>
      <c r="H288" s="109"/>
    </row>
    <row r="289" spans="1:8" ht="15" customHeight="1" x14ac:dyDescent="0.25">
      <c r="A289" s="187" t="s">
        <v>785</v>
      </c>
      <c r="B289" s="166" t="s">
        <v>786</v>
      </c>
      <c r="C289" s="166" t="s">
        <v>306</v>
      </c>
      <c r="D289" s="285"/>
      <c r="E289" s="167">
        <v>0</v>
      </c>
      <c r="F289" s="164">
        <f t="shared" si="5"/>
        <v>0</v>
      </c>
      <c r="H289" s="109"/>
    </row>
    <row r="290" spans="1:8" ht="15" customHeight="1" x14ac:dyDescent="0.25">
      <c r="A290" s="187" t="s">
        <v>787</v>
      </c>
      <c r="B290" s="166" t="s">
        <v>788</v>
      </c>
      <c r="C290" s="166" t="s">
        <v>306</v>
      </c>
      <c r="D290" s="285"/>
      <c r="E290" s="167">
        <v>0</v>
      </c>
      <c r="F290" s="164">
        <f t="shared" si="5"/>
        <v>0</v>
      </c>
      <c r="H290" s="109"/>
    </row>
    <row r="291" spans="1:8" ht="15" customHeight="1" x14ac:dyDescent="0.25">
      <c r="A291" s="187" t="s">
        <v>789</v>
      </c>
      <c r="B291" s="188" t="s">
        <v>201</v>
      </c>
      <c r="C291" s="166" t="s">
        <v>306</v>
      </c>
      <c r="D291" s="285"/>
      <c r="E291" s="167">
        <v>2</v>
      </c>
      <c r="F291" s="164">
        <f t="shared" si="5"/>
        <v>0</v>
      </c>
      <c r="H291" s="109"/>
    </row>
    <row r="292" spans="1:8" ht="15" customHeight="1" x14ac:dyDescent="0.25">
      <c r="A292" s="187" t="s">
        <v>790</v>
      </c>
      <c r="B292" s="188" t="s">
        <v>200</v>
      </c>
      <c r="C292" s="166" t="s">
        <v>306</v>
      </c>
      <c r="D292" s="285"/>
      <c r="E292" s="167">
        <v>1</v>
      </c>
      <c r="F292" s="164">
        <f t="shared" si="5"/>
        <v>0</v>
      </c>
      <c r="H292" s="109"/>
    </row>
    <row r="293" spans="1:8" ht="15" customHeight="1" x14ac:dyDescent="0.25">
      <c r="A293" s="187" t="s">
        <v>791</v>
      </c>
      <c r="B293" s="188" t="s">
        <v>199</v>
      </c>
      <c r="C293" s="166" t="s">
        <v>306</v>
      </c>
      <c r="D293" s="285"/>
      <c r="E293" s="167">
        <v>1</v>
      </c>
      <c r="F293" s="164">
        <f t="shared" si="5"/>
        <v>0</v>
      </c>
      <c r="H293" s="109"/>
    </row>
    <row r="294" spans="1:8" ht="15" customHeight="1" x14ac:dyDescent="0.25">
      <c r="A294" s="187" t="s">
        <v>792</v>
      </c>
      <c r="B294" s="188" t="s">
        <v>198</v>
      </c>
      <c r="C294" s="166" t="s">
        <v>306</v>
      </c>
      <c r="D294" s="285"/>
      <c r="E294" s="167">
        <v>1</v>
      </c>
      <c r="F294" s="164">
        <f t="shared" si="5"/>
        <v>0</v>
      </c>
      <c r="H294" s="109"/>
    </row>
    <row r="295" spans="1:8" ht="15" customHeight="1" x14ac:dyDescent="0.25">
      <c r="A295" s="187" t="s">
        <v>793</v>
      </c>
      <c r="B295" s="188" t="s">
        <v>197</v>
      </c>
      <c r="C295" s="166" t="s">
        <v>306</v>
      </c>
      <c r="D295" s="285"/>
      <c r="E295" s="167">
        <v>1</v>
      </c>
      <c r="F295" s="164">
        <f t="shared" si="5"/>
        <v>0</v>
      </c>
      <c r="H295" s="109"/>
    </row>
    <row r="296" spans="1:8" ht="15" customHeight="1" x14ac:dyDescent="0.25">
      <c r="A296" s="187" t="s">
        <v>794</v>
      </c>
      <c r="B296" s="188" t="s">
        <v>196</v>
      </c>
      <c r="C296" s="166" t="s">
        <v>306</v>
      </c>
      <c r="D296" s="285"/>
      <c r="E296" s="167">
        <v>1</v>
      </c>
      <c r="F296" s="164">
        <f t="shared" si="5"/>
        <v>0</v>
      </c>
      <c r="H296" s="116"/>
    </row>
    <row r="297" spans="1:8" ht="15" customHeight="1" x14ac:dyDescent="0.25">
      <c r="A297" s="187" t="s">
        <v>795</v>
      </c>
      <c r="B297" s="188" t="s">
        <v>195</v>
      </c>
      <c r="C297" s="166" t="s">
        <v>306</v>
      </c>
      <c r="D297" s="285"/>
      <c r="E297" s="167">
        <v>0</v>
      </c>
      <c r="F297" s="164">
        <f t="shared" si="5"/>
        <v>0</v>
      </c>
      <c r="H297" s="109"/>
    </row>
    <row r="298" spans="1:8" ht="15" customHeight="1" x14ac:dyDescent="0.25">
      <c r="A298" s="187" t="s">
        <v>796</v>
      </c>
      <c r="B298" s="188" t="s">
        <v>194</v>
      </c>
      <c r="C298" s="166" t="s">
        <v>306</v>
      </c>
      <c r="D298" s="285"/>
      <c r="E298" s="167">
        <v>0</v>
      </c>
      <c r="F298" s="164">
        <f t="shared" si="5"/>
        <v>0</v>
      </c>
      <c r="H298" s="109"/>
    </row>
    <row r="299" spans="1:8" ht="15" customHeight="1" x14ac:dyDescent="0.25">
      <c r="A299" s="187" t="s">
        <v>797</v>
      </c>
      <c r="B299" s="188" t="s">
        <v>193</v>
      </c>
      <c r="C299" s="166" t="s">
        <v>306</v>
      </c>
      <c r="D299" s="285"/>
      <c r="E299" s="167">
        <v>0</v>
      </c>
      <c r="F299" s="164">
        <f t="shared" si="5"/>
        <v>0</v>
      </c>
      <c r="H299" s="116"/>
    </row>
    <row r="300" spans="1:8" ht="15" customHeight="1" x14ac:dyDescent="0.25">
      <c r="A300" s="187" t="s">
        <v>798</v>
      </c>
      <c r="B300" s="188" t="s">
        <v>197</v>
      </c>
      <c r="C300" s="166" t="s">
        <v>306</v>
      </c>
      <c r="D300" s="285"/>
      <c r="E300" s="167">
        <v>1</v>
      </c>
      <c r="F300" s="164">
        <f t="shared" si="5"/>
        <v>0</v>
      </c>
      <c r="H300" s="116"/>
    </row>
    <row r="301" spans="1:8" ht="15" customHeight="1" x14ac:dyDescent="0.25">
      <c r="A301" s="187" t="s">
        <v>799</v>
      </c>
      <c r="B301" s="188" t="s">
        <v>196</v>
      </c>
      <c r="C301" s="166" t="s">
        <v>306</v>
      </c>
      <c r="D301" s="285"/>
      <c r="E301" s="167">
        <v>0</v>
      </c>
      <c r="F301" s="164">
        <f t="shared" si="5"/>
        <v>0</v>
      </c>
      <c r="H301" s="116"/>
    </row>
    <row r="302" spans="1:8" ht="15" customHeight="1" x14ac:dyDescent="0.25">
      <c r="A302" s="187" t="s">
        <v>800</v>
      </c>
      <c r="B302" s="188" t="s">
        <v>195</v>
      </c>
      <c r="C302" s="166" t="s">
        <v>306</v>
      </c>
      <c r="D302" s="285"/>
      <c r="E302" s="167">
        <v>0</v>
      </c>
      <c r="F302" s="164">
        <f t="shared" si="5"/>
        <v>0</v>
      </c>
      <c r="H302" s="116"/>
    </row>
    <row r="303" spans="1:8" ht="15" customHeight="1" x14ac:dyDescent="0.25">
      <c r="A303" s="187" t="s">
        <v>801</v>
      </c>
      <c r="B303" s="188" t="s">
        <v>194</v>
      </c>
      <c r="C303" s="166" t="s">
        <v>306</v>
      </c>
      <c r="D303" s="285"/>
      <c r="E303" s="167">
        <v>0</v>
      </c>
      <c r="F303" s="164">
        <f t="shared" si="5"/>
        <v>0</v>
      </c>
      <c r="H303" s="116"/>
    </row>
    <row r="304" spans="1:8" ht="15" customHeight="1" thickBot="1" x14ac:dyDescent="0.3">
      <c r="A304" s="190" t="s">
        <v>802</v>
      </c>
      <c r="B304" s="191" t="s">
        <v>193</v>
      </c>
      <c r="C304" s="178" t="s">
        <v>306</v>
      </c>
      <c r="D304" s="286"/>
      <c r="E304" s="192">
        <v>0</v>
      </c>
      <c r="F304" s="164">
        <f t="shared" si="5"/>
        <v>0</v>
      </c>
      <c r="H304" s="109"/>
    </row>
    <row r="305" spans="1:8" ht="15" customHeight="1" thickBot="1" x14ac:dyDescent="0.3">
      <c r="A305" s="438" t="s">
        <v>314</v>
      </c>
      <c r="B305" s="428"/>
      <c r="C305" s="428"/>
      <c r="D305" s="428"/>
      <c r="E305" s="181" t="s">
        <v>309</v>
      </c>
      <c r="F305" s="114">
        <f>SUM(F130:F304)</f>
        <v>0</v>
      </c>
    </row>
    <row r="306" spans="1:8" ht="15" customHeight="1" thickBot="1" x14ac:dyDescent="0.3">
      <c r="A306" s="439"/>
      <c r="B306" s="439"/>
      <c r="C306" s="439"/>
      <c r="D306" s="439"/>
      <c r="E306" s="152" t="s">
        <v>308</v>
      </c>
      <c r="F306" s="108">
        <f>F305/12</f>
        <v>0</v>
      </c>
    </row>
    <row r="307" spans="1:8" ht="15" customHeight="1" x14ac:dyDescent="0.2">
      <c r="A307" s="112"/>
      <c r="B307" s="113"/>
      <c r="C307" s="111"/>
      <c r="D307" s="183"/>
      <c r="E307" s="154"/>
      <c r="F307" s="110"/>
    </row>
    <row r="308" spans="1:8" ht="15" customHeight="1" thickBot="1" x14ac:dyDescent="0.3">
      <c r="A308" s="439"/>
      <c r="B308" s="439"/>
      <c r="C308" s="439"/>
      <c r="D308" s="439"/>
      <c r="E308" s="439"/>
      <c r="F308" s="439"/>
      <c r="H308" s="1"/>
    </row>
    <row r="309" spans="1:8" ht="15" customHeight="1" thickBot="1" x14ac:dyDescent="0.3">
      <c r="A309" s="224"/>
      <c r="B309" s="452" t="s">
        <v>310</v>
      </c>
      <c r="C309" s="453"/>
      <c r="D309" s="453"/>
      <c r="E309" s="193" t="s">
        <v>309</v>
      </c>
      <c r="F309" s="107">
        <f>F44+F125+F305</f>
        <v>0</v>
      </c>
      <c r="H309" s="1"/>
    </row>
    <row r="310" spans="1:8" ht="15" customHeight="1" thickBot="1" x14ac:dyDescent="0.3">
      <c r="A310" s="225"/>
      <c r="B310" s="454"/>
      <c r="C310" s="455"/>
      <c r="D310" s="455"/>
      <c r="E310" s="222" t="s">
        <v>308</v>
      </c>
      <c r="F310" s="223">
        <f>F309/12</f>
        <v>0</v>
      </c>
      <c r="H310" s="1"/>
    </row>
    <row r="311" spans="1:8" ht="15" customHeight="1" thickBot="1" x14ac:dyDescent="0.3">
      <c r="A311" s="226"/>
      <c r="B311" s="448" t="s">
        <v>171</v>
      </c>
      <c r="C311" s="449"/>
      <c r="D311" s="449"/>
      <c r="E311" s="450">
        <f>'BDI Diferenciado'!D11</f>
        <v>0</v>
      </c>
      <c r="F311" s="451"/>
      <c r="H311" s="1"/>
    </row>
    <row r="312" spans="1:8" ht="15" customHeight="1" thickBot="1" x14ac:dyDescent="0.3">
      <c r="A312" s="221"/>
      <c r="B312" s="452" t="s">
        <v>310</v>
      </c>
      <c r="C312" s="453"/>
      <c r="D312" s="453"/>
      <c r="E312" s="193" t="s">
        <v>309</v>
      </c>
      <c r="F312" s="107">
        <f>F309*(1+E311)</f>
        <v>0</v>
      </c>
      <c r="H312" s="1"/>
    </row>
    <row r="313" spans="1:8" ht="15" customHeight="1" thickBot="1" x14ac:dyDescent="0.3">
      <c r="A313" s="221"/>
      <c r="B313" s="454"/>
      <c r="C313" s="455"/>
      <c r="D313" s="455"/>
      <c r="E313" s="193" t="s">
        <v>308</v>
      </c>
      <c r="F313" s="107">
        <f>F312/12</f>
        <v>0</v>
      </c>
      <c r="H313" s="1"/>
    </row>
    <row r="314" spans="1:8" ht="15" customHeight="1" x14ac:dyDescent="0.25">
      <c r="A314" s="218"/>
      <c r="B314" s="218"/>
      <c r="C314" s="218"/>
      <c r="D314" s="218"/>
      <c r="E314" s="219"/>
      <c r="F314" s="220"/>
      <c r="H314" s="1"/>
    </row>
  </sheetData>
  <sheetProtection algorithmName="SHA-512" hashValue="61qsuDh1kQH6r2WMfkVRdL5DXyG+oGwbWTNpG3825jdOfAxEi3WMyxt66EdKPTQvh+hbEf3OEVAlnvpIKIktEg==" saltValue="Nba80iNaN6mlkHOx+AGZiA==" spinCount="100000" sheet="1" objects="1" scenarios="1"/>
  <mergeCells count="30">
    <mergeCell ref="B311:D311"/>
    <mergeCell ref="E311:F311"/>
    <mergeCell ref="B309:D310"/>
    <mergeCell ref="B312:D313"/>
    <mergeCell ref="A308:D308"/>
    <mergeCell ref="E308:F308"/>
    <mergeCell ref="A305:D305"/>
    <mergeCell ref="A306:D306"/>
    <mergeCell ref="F47:F48"/>
    <mergeCell ref="A125:D125"/>
    <mergeCell ref="A126:D126"/>
    <mergeCell ref="A128:A129"/>
    <mergeCell ref="B128:B129"/>
    <mergeCell ref="C128:C129"/>
    <mergeCell ref="D128:D129"/>
    <mergeCell ref="A47:A48"/>
    <mergeCell ref="B47:B48"/>
    <mergeCell ref="C47:C48"/>
    <mergeCell ref="D47:D48"/>
    <mergeCell ref="E47:E48"/>
    <mergeCell ref="E128:E129"/>
    <mergeCell ref="F1:F2"/>
    <mergeCell ref="A44:D44"/>
    <mergeCell ref="A45:D45"/>
    <mergeCell ref="A1:A2"/>
    <mergeCell ref="B1:B2"/>
    <mergeCell ref="C1:C2"/>
    <mergeCell ref="D1:D2"/>
    <mergeCell ref="E1:E2"/>
    <mergeCell ref="F128:F129"/>
  </mergeCells>
  <pageMargins left="0.23622047244094491" right="0.23622047244094491" top="0.74803149606299213" bottom="0.74803149606299213" header="0.31496062992125984" footer="0.31496062992125984"/>
  <pageSetup paperSize="9" scale="52" orientation="landscape" r:id="rId1"/>
  <rowBreaks count="2" manualBreakCount="2">
    <brk id="127" max="7" man="1"/>
    <brk id="306" max="7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H12"/>
  <sheetViews>
    <sheetView workbookViewId="0">
      <selection activeCell="I24" sqref="I24"/>
    </sheetView>
  </sheetViews>
  <sheetFormatPr defaultRowHeight="15" x14ac:dyDescent="0.25"/>
  <cols>
    <col min="4" max="4" width="5.5703125" customWidth="1"/>
    <col min="5" max="5" width="71.42578125" customWidth="1"/>
    <col min="6" max="6" width="18.140625" customWidth="1"/>
    <col min="7" max="7" width="18.5703125" customWidth="1"/>
    <col min="8" max="8" width="26" customWidth="1"/>
  </cols>
  <sheetData>
    <row r="4" spans="4:8" ht="15.75" thickBot="1" x14ac:dyDescent="0.3"/>
    <row r="5" spans="4:8" x14ac:dyDescent="0.25">
      <c r="D5" s="461" t="s">
        <v>132</v>
      </c>
      <c r="E5" s="467" t="s">
        <v>822</v>
      </c>
      <c r="F5" s="464" t="s">
        <v>820</v>
      </c>
      <c r="G5" s="458" t="s">
        <v>821</v>
      </c>
      <c r="H5" s="458" t="s">
        <v>833</v>
      </c>
    </row>
    <row r="6" spans="4:8" ht="15.75" thickBot="1" x14ac:dyDescent="0.3">
      <c r="D6" s="462"/>
      <c r="E6" s="468"/>
      <c r="F6" s="465"/>
      <c r="G6" s="459"/>
      <c r="H6" s="459"/>
    </row>
    <row r="7" spans="4:8" ht="15.75" hidden="1" thickBot="1" x14ac:dyDescent="0.3">
      <c r="D7" s="463"/>
      <c r="E7" s="469"/>
      <c r="F7" s="466"/>
      <c r="G7" s="460"/>
      <c r="H7" s="460"/>
    </row>
    <row r="8" spans="4:8" x14ac:dyDescent="0.25">
      <c r="D8" s="244">
        <v>1</v>
      </c>
      <c r="E8" s="238" t="s">
        <v>826</v>
      </c>
      <c r="F8" s="235">
        <f>G8/12</f>
        <v>0</v>
      </c>
      <c r="G8" s="235">
        <f>'Anexo III - Resumo MO'!F8+'ITEM 1.ANEXO III - HORAS EXTRAS'!H12</f>
        <v>0</v>
      </c>
      <c r="H8" s="235">
        <f>F8*20</f>
        <v>0</v>
      </c>
    </row>
    <row r="9" spans="4:8" ht="30" x14ac:dyDescent="0.25">
      <c r="D9" s="245">
        <v>2</v>
      </c>
      <c r="E9" s="239" t="s">
        <v>823</v>
      </c>
      <c r="F9" s="236">
        <f t="shared" ref="F9:F11" si="0">G9/12</f>
        <v>0</v>
      </c>
      <c r="G9" s="236">
        <f>'ITEM 2.ANEXO IV - EVENTUAIS'!H15</f>
        <v>0</v>
      </c>
      <c r="H9" s="236">
        <f>F9*20</f>
        <v>0</v>
      </c>
    </row>
    <row r="10" spans="4:8" x14ac:dyDescent="0.25">
      <c r="D10" s="245">
        <v>3</v>
      </c>
      <c r="E10" s="240" t="s">
        <v>824</v>
      </c>
      <c r="F10" s="236">
        <f t="shared" si="0"/>
        <v>0</v>
      </c>
      <c r="G10" s="236">
        <f>'Peças '!F312</f>
        <v>0</v>
      </c>
      <c r="H10" s="236">
        <f>F10*20</f>
        <v>0</v>
      </c>
    </row>
    <row r="11" spans="4:8" ht="30.75" thickBot="1" x14ac:dyDescent="0.3">
      <c r="D11" s="246">
        <v>4</v>
      </c>
      <c r="E11" s="241" t="s">
        <v>825</v>
      </c>
      <c r="F11" s="237">
        <f t="shared" si="0"/>
        <v>0</v>
      </c>
      <c r="G11" s="237">
        <f>'ITEM4.ANEXO VI - ESPECIALIZADOS'!F12</f>
        <v>0</v>
      </c>
      <c r="H11" s="237">
        <f>F11*20</f>
        <v>0</v>
      </c>
    </row>
    <row r="12" spans="4:8" ht="15.75" thickBot="1" x14ac:dyDescent="0.3">
      <c r="D12" s="456" t="s">
        <v>827</v>
      </c>
      <c r="E12" s="457"/>
      <c r="F12" s="242">
        <f>SUM(F8:F11)</f>
        <v>0</v>
      </c>
      <c r="G12" s="243">
        <f>SUM(G8:G11)</f>
        <v>0</v>
      </c>
      <c r="H12" s="243">
        <f>SUM(H8:H11)</f>
        <v>0</v>
      </c>
    </row>
  </sheetData>
  <sheetProtection algorithmName="SHA-512" hashValue="mUdMtZ8yMugDDf5YHVvuG8joxPTAEJ3ycrpt6PveohmLawJh8UV8tSjL8dSX1/k/SY+nas+JXcGmd5axKSlv3A==" saltValue="LG3DpV48Fsw7yKCEp0qr/w==" spinCount="100000" sheet="1" objects="1" scenarios="1"/>
  <mergeCells count="6">
    <mergeCell ref="D12:E12"/>
    <mergeCell ref="H5:H7"/>
    <mergeCell ref="D5:D7"/>
    <mergeCell ref="F5:F7"/>
    <mergeCell ref="G5:G7"/>
    <mergeCell ref="E5:E7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6"/>
  <sheetViews>
    <sheetView showGridLines="0" zoomScale="110" zoomScaleNormal="110" workbookViewId="0">
      <selection activeCell="G7" sqref="G7"/>
    </sheetView>
  </sheetViews>
  <sheetFormatPr defaultRowHeight="12.75" x14ac:dyDescent="0.2"/>
  <cols>
    <col min="1" max="1" width="9.140625" style="61"/>
    <col min="2" max="2" width="8" style="61" customWidth="1"/>
    <col min="3" max="3" width="62.42578125" style="61" customWidth="1"/>
    <col min="4" max="4" width="10.5703125" style="85" customWidth="1"/>
    <col min="5" max="5" width="9.28515625" style="61" customWidth="1"/>
    <col min="6" max="254" width="9.140625" style="61"/>
    <col min="255" max="255" width="8" style="61" customWidth="1"/>
    <col min="256" max="256" width="62.42578125" style="61" customWidth="1"/>
    <col min="257" max="257" width="10.5703125" style="61" customWidth="1"/>
    <col min="258" max="258" width="9.28515625" style="61" customWidth="1"/>
    <col min="259" max="259" width="8" style="61" customWidth="1"/>
    <col min="260" max="260" width="62.42578125" style="61" customWidth="1"/>
    <col min="261" max="261" width="10.5703125" style="61" customWidth="1"/>
    <col min="262" max="510" width="9.140625" style="61"/>
    <col min="511" max="511" width="8" style="61" customWidth="1"/>
    <col min="512" max="512" width="62.42578125" style="61" customWidth="1"/>
    <col min="513" max="513" width="10.5703125" style="61" customWidth="1"/>
    <col min="514" max="514" width="9.28515625" style="61" customWidth="1"/>
    <col min="515" max="515" width="8" style="61" customWidth="1"/>
    <col min="516" max="516" width="62.42578125" style="61" customWidth="1"/>
    <col min="517" max="517" width="10.5703125" style="61" customWidth="1"/>
    <col min="518" max="766" width="9.140625" style="61"/>
    <col min="767" max="767" width="8" style="61" customWidth="1"/>
    <col min="768" max="768" width="62.42578125" style="61" customWidth="1"/>
    <col min="769" max="769" width="10.5703125" style="61" customWidth="1"/>
    <col min="770" max="770" width="9.28515625" style="61" customWidth="1"/>
    <col min="771" max="771" width="8" style="61" customWidth="1"/>
    <col min="772" max="772" width="62.42578125" style="61" customWidth="1"/>
    <col min="773" max="773" width="10.5703125" style="61" customWidth="1"/>
    <col min="774" max="1022" width="9.140625" style="61"/>
    <col min="1023" max="1023" width="8" style="61" customWidth="1"/>
    <col min="1024" max="1024" width="62.42578125" style="61" customWidth="1"/>
    <col min="1025" max="1025" width="10.5703125" style="61" customWidth="1"/>
    <col min="1026" max="1026" width="9.28515625" style="61" customWidth="1"/>
    <col min="1027" max="1027" width="8" style="61" customWidth="1"/>
    <col min="1028" max="1028" width="62.42578125" style="61" customWidth="1"/>
    <col min="1029" max="1029" width="10.5703125" style="61" customWidth="1"/>
    <col min="1030" max="1278" width="9.140625" style="61"/>
    <col min="1279" max="1279" width="8" style="61" customWidth="1"/>
    <col min="1280" max="1280" width="62.42578125" style="61" customWidth="1"/>
    <col min="1281" max="1281" width="10.5703125" style="61" customWidth="1"/>
    <col min="1282" max="1282" width="9.28515625" style="61" customWidth="1"/>
    <col min="1283" max="1283" width="8" style="61" customWidth="1"/>
    <col min="1284" max="1284" width="62.42578125" style="61" customWidth="1"/>
    <col min="1285" max="1285" width="10.5703125" style="61" customWidth="1"/>
    <col min="1286" max="1534" width="9.140625" style="61"/>
    <col min="1535" max="1535" width="8" style="61" customWidth="1"/>
    <col min="1536" max="1536" width="62.42578125" style="61" customWidth="1"/>
    <col min="1537" max="1537" width="10.5703125" style="61" customWidth="1"/>
    <col min="1538" max="1538" width="9.28515625" style="61" customWidth="1"/>
    <col min="1539" max="1539" width="8" style="61" customWidth="1"/>
    <col min="1540" max="1540" width="62.42578125" style="61" customWidth="1"/>
    <col min="1541" max="1541" width="10.5703125" style="61" customWidth="1"/>
    <col min="1542" max="1790" width="9.140625" style="61"/>
    <col min="1791" max="1791" width="8" style="61" customWidth="1"/>
    <col min="1792" max="1792" width="62.42578125" style="61" customWidth="1"/>
    <col min="1793" max="1793" width="10.5703125" style="61" customWidth="1"/>
    <col min="1794" max="1794" width="9.28515625" style="61" customWidth="1"/>
    <col min="1795" max="1795" width="8" style="61" customWidth="1"/>
    <col min="1796" max="1796" width="62.42578125" style="61" customWidth="1"/>
    <col min="1797" max="1797" width="10.5703125" style="61" customWidth="1"/>
    <col min="1798" max="2046" width="9.140625" style="61"/>
    <col min="2047" max="2047" width="8" style="61" customWidth="1"/>
    <col min="2048" max="2048" width="62.42578125" style="61" customWidth="1"/>
    <col min="2049" max="2049" width="10.5703125" style="61" customWidth="1"/>
    <col min="2050" max="2050" width="9.28515625" style="61" customWidth="1"/>
    <col min="2051" max="2051" width="8" style="61" customWidth="1"/>
    <col min="2052" max="2052" width="62.42578125" style="61" customWidth="1"/>
    <col min="2053" max="2053" width="10.5703125" style="61" customWidth="1"/>
    <col min="2054" max="2302" width="9.140625" style="61"/>
    <col min="2303" max="2303" width="8" style="61" customWidth="1"/>
    <col min="2304" max="2304" width="62.42578125" style="61" customWidth="1"/>
    <col min="2305" max="2305" width="10.5703125" style="61" customWidth="1"/>
    <col min="2306" max="2306" width="9.28515625" style="61" customWidth="1"/>
    <col min="2307" max="2307" width="8" style="61" customWidth="1"/>
    <col min="2308" max="2308" width="62.42578125" style="61" customWidth="1"/>
    <col min="2309" max="2309" width="10.5703125" style="61" customWidth="1"/>
    <col min="2310" max="2558" width="9.140625" style="61"/>
    <col min="2559" max="2559" width="8" style="61" customWidth="1"/>
    <col min="2560" max="2560" width="62.42578125" style="61" customWidth="1"/>
    <col min="2561" max="2561" width="10.5703125" style="61" customWidth="1"/>
    <col min="2562" max="2562" width="9.28515625" style="61" customWidth="1"/>
    <col min="2563" max="2563" width="8" style="61" customWidth="1"/>
    <col min="2564" max="2564" width="62.42578125" style="61" customWidth="1"/>
    <col min="2565" max="2565" width="10.5703125" style="61" customWidth="1"/>
    <col min="2566" max="2814" width="9.140625" style="61"/>
    <col min="2815" max="2815" width="8" style="61" customWidth="1"/>
    <col min="2816" max="2816" width="62.42578125" style="61" customWidth="1"/>
    <col min="2817" max="2817" width="10.5703125" style="61" customWidth="1"/>
    <col min="2818" max="2818" width="9.28515625" style="61" customWidth="1"/>
    <col min="2819" max="2819" width="8" style="61" customWidth="1"/>
    <col min="2820" max="2820" width="62.42578125" style="61" customWidth="1"/>
    <col min="2821" max="2821" width="10.5703125" style="61" customWidth="1"/>
    <col min="2822" max="3070" width="9.140625" style="61"/>
    <col min="3071" max="3071" width="8" style="61" customWidth="1"/>
    <col min="3072" max="3072" width="62.42578125" style="61" customWidth="1"/>
    <col min="3073" max="3073" width="10.5703125" style="61" customWidth="1"/>
    <col min="3074" max="3074" width="9.28515625" style="61" customWidth="1"/>
    <col min="3075" max="3075" width="8" style="61" customWidth="1"/>
    <col min="3076" max="3076" width="62.42578125" style="61" customWidth="1"/>
    <col min="3077" max="3077" width="10.5703125" style="61" customWidth="1"/>
    <col min="3078" max="3326" width="9.140625" style="61"/>
    <col min="3327" max="3327" width="8" style="61" customWidth="1"/>
    <col min="3328" max="3328" width="62.42578125" style="61" customWidth="1"/>
    <col min="3329" max="3329" width="10.5703125" style="61" customWidth="1"/>
    <col min="3330" max="3330" width="9.28515625" style="61" customWidth="1"/>
    <col min="3331" max="3331" width="8" style="61" customWidth="1"/>
    <col min="3332" max="3332" width="62.42578125" style="61" customWidth="1"/>
    <col min="3333" max="3333" width="10.5703125" style="61" customWidth="1"/>
    <col min="3334" max="3582" width="9.140625" style="61"/>
    <col min="3583" max="3583" width="8" style="61" customWidth="1"/>
    <col min="3584" max="3584" width="62.42578125" style="61" customWidth="1"/>
    <col min="3585" max="3585" width="10.5703125" style="61" customWidth="1"/>
    <col min="3586" max="3586" width="9.28515625" style="61" customWidth="1"/>
    <col min="3587" max="3587" width="8" style="61" customWidth="1"/>
    <col min="3588" max="3588" width="62.42578125" style="61" customWidth="1"/>
    <col min="3589" max="3589" width="10.5703125" style="61" customWidth="1"/>
    <col min="3590" max="3838" width="9.140625" style="61"/>
    <col min="3839" max="3839" width="8" style="61" customWidth="1"/>
    <col min="3840" max="3840" width="62.42578125" style="61" customWidth="1"/>
    <col min="3841" max="3841" width="10.5703125" style="61" customWidth="1"/>
    <col min="3842" max="3842" width="9.28515625" style="61" customWidth="1"/>
    <col min="3843" max="3843" width="8" style="61" customWidth="1"/>
    <col min="3844" max="3844" width="62.42578125" style="61" customWidth="1"/>
    <col min="3845" max="3845" width="10.5703125" style="61" customWidth="1"/>
    <col min="3846" max="4094" width="9.140625" style="61"/>
    <col min="4095" max="4095" width="8" style="61" customWidth="1"/>
    <col min="4096" max="4096" width="62.42578125" style="61" customWidth="1"/>
    <col min="4097" max="4097" width="10.5703125" style="61" customWidth="1"/>
    <col min="4098" max="4098" width="9.28515625" style="61" customWidth="1"/>
    <col min="4099" max="4099" width="8" style="61" customWidth="1"/>
    <col min="4100" max="4100" width="62.42578125" style="61" customWidth="1"/>
    <col min="4101" max="4101" width="10.5703125" style="61" customWidth="1"/>
    <col min="4102" max="4350" width="9.140625" style="61"/>
    <col min="4351" max="4351" width="8" style="61" customWidth="1"/>
    <col min="4352" max="4352" width="62.42578125" style="61" customWidth="1"/>
    <col min="4353" max="4353" width="10.5703125" style="61" customWidth="1"/>
    <col min="4354" max="4354" width="9.28515625" style="61" customWidth="1"/>
    <col min="4355" max="4355" width="8" style="61" customWidth="1"/>
    <col min="4356" max="4356" width="62.42578125" style="61" customWidth="1"/>
    <col min="4357" max="4357" width="10.5703125" style="61" customWidth="1"/>
    <col min="4358" max="4606" width="9.140625" style="61"/>
    <col min="4607" max="4607" width="8" style="61" customWidth="1"/>
    <col min="4608" max="4608" width="62.42578125" style="61" customWidth="1"/>
    <col min="4609" max="4609" width="10.5703125" style="61" customWidth="1"/>
    <col min="4610" max="4610" width="9.28515625" style="61" customWidth="1"/>
    <col min="4611" max="4611" width="8" style="61" customWidth="1"/>
    <col min="4612" max="4612" width="62.42578125" style="61" customWidth="1"/>
    <col min="4613" max="4613" width="10.5703125" style="61" customWidth="1"/>
    <col min="4614" max="4862" width="9.140625" style="61"/>
    <col min="4863" max="4863" width="8" style="61" customWidth="1"/>
    <col min="4864" max="4864" width="62.42578125" style="61" customWidth="1"/>
    <col min="4865" max="4865" width="10.5703125" style="61" customWidth="1"/>
    <col min="4866" max="4866" width="9.28515625" style="61" customWidth="1"/>
    <col min="4867" max="4867" width="8" style="61" customWidth="1"/>
    <col min="4868" max="4868" width="62.42578125" style="61" customWidth="1"/>
    <col min="4869" max="4869" width="10.5703125" style="61" customWidth="1"/>
    <col min="4870" max="5118" width="9.140625" style="61"/>
    <col min="5119" max="5119" width="8" style="61" customWidth="1"/>
    <col min="5120" max="5120" width="62.42578125" style="61" customWidth="1"/>
    <col min="5121" max="5121" width="10.5703125" style="61" customWidth="1"/>
    <col min="5122" max="5122" width="9.28515625" style="61" customWidth="1"/>
    <col min="5123" max="5123" width="8" style="61" customWidth="1"/>
    <col min="5124" max="5124" width="62.42578125" style="61" customWidth="1"/>
    <col min="5125" max="5125" width="10.5703125" style="61" customWidth="1"/>
    <col min="5126" max="5374" width="9.140625" style="61"/>
    <col min="5375" max="5375" width="8" style="61" customWidth="1"/>
    <col min="5376" max="5376" width="62.42578125" style="61" customWidth="1"/>
    <col min="5377" max="5377" width="10.5703125" style="61" customWidth="1"/>
    <col min="5378" max="5378" width="9.28515625" style="61" customWidth="1"/>
    <col min="5379" max="5379" width="8" style="61" customWidth="1"/>
    <col min="5380" max="5380" width="62.42578125" style="61" customWidth="1"/>
    <col min="5381" max="5381" width="10.5703125" style="61" customWidth="1"/>
    <col min="5382" max="5630" width="9.140625" style="61"/>
    <col min="5631" max="5631" width="8" style="61" customWidth="1"/>
    <col min="5632" max="5632" width="62.42578125" style="61" customWidth="1"/>
    <col min="5633" max="5633" width="10.5703125" style="61" customWidth="1"/>
    <col min="5634" max="5634" width="9.28515625" style="61" customWidth="1"/>
    <col min="5635" max="5635" width="8" style="61" customWidth="1"/>
    <col min="5636" max="5636" width="62.42578125" style="61" customWidth="1"/>
    <col min="5637" max="5637" width="10.5703125" style="61" customWidth="1"/>
    <col min="5638" max="5886" width="9.140625" style="61"/>
    <col min="5887" max="5887" width="8" style="61" customWidth="1"/>
    <col min="5888" max="5888" width="62.42578125" style="61" customWidth="1"/>
    <col min="5889" max="5889" width="10.5703125" style="61" customWidth="1"/>
    <col min="5890" max="5890" width="9.28515625" style="61" customWidth="1"/>
    <col min="5891" max="5891" width="8" style="61" customWidth="1"/>
    <col min="5892" max="5892" width="62.42578125" style="61" customWidth="1"/>
    <col min="5893" max="5893" width="10.5703125" style="61" customWidth="1"/>
    <col min="5894" max="6142" width="9.140625" style="61"/>
    <col min="6143" max="6143" width="8" style="61" customWidth="1"/>
    <col min="6144" max="6144" width="62.42578125" style="61" customWidth="1"/>
    <col min="6145" max="6145" width="10.5703125" style="61" customWidth="1"/>
    <col min="6146" max="6146" width="9.28515625" style="61" customWidth="1"/>
    <col min="6147" max="6147" width="8" style="61" customWidth="1"/>
    <col min="6148" max="6148" width="62.42578125" style="61" customWidth="1"/>
    <col min="6149" max="6149" width="10.5703125" style="61" customWidth="1"/>
    <col min="6150" max="6398" width="9.140625" style="61"/>
    <col min="6399" max="6399" width="8" style="61" customWidth="1"/>
    <col min="6400" max="6400" width="62.42578125" style="61" customWidth="1"/>
    <col min="6401" max="6401" width="10.5703125" style="61" customWidth="1"/>
    <col min="6402" max="6402" width="9.28515625" style="61" customWidth="1"/>
    <col min="6403" max="6403" width="8" style="61" customWidth="1"/>
    <col min="6404" max="6404" width="62.42578125" style="61" customWidth="1"/>
    <col min="6405" max="6405" width="10.5703125" style="61" customWidth="1"/>
    <col min="6406" max="6654" width="9.140625" style="61"/>
    <col min="6655" max="6655" width="8" style="61" customWidth="1"/>
    <col min="6656" max="6656" width="62.42578125" style="61" customWidth="1"/>
    <col min="6657" max="6657" width="10.5703125" style="61" customWidth="1"/>
    <col min="6658" max="6658" width="9.28515625" style="61" customWidth="1"/>
    <col min="6659" max="6659" width="8" style="61" customWidth="1"/>
    <col min="6660" max="6660" width="62.42578125" style="61" customWidth="1"/>
    <col min="6661" max="6661" width="10.5703125" style="61" customWidth="1"/>
    <col min="6662" max="6910" width="9.140625" style="61"/>
    <col min="6911" max="6911" width="8" style="61" customWidth="1"/>
    <col min="6912" max="6912" width="62.42578125" style="61" customWidth="1"/>
    <col min="6913" max="6913" width="10.5703125" style="61" customWidth="1"/>
    <col min="6914" max="6914" width="9.28515625" style="61" customWidth="1"/>
    <col min="6915" max="6915" width="8" style="61" customWidth="1"/>
    <col min="6916" max="6916" width="62.42578125" style="61" customWidth="1"/>
    <col min="6917" max="6917" width="10.5703125" style="61" customWidth="1"/>
    <col min="6918" max="7166" width="9.140625" style="61"/>
    <col min="7167" max="7167" width="8" style="61" customWidth="1"/>
    <col min="7168" max="7168" width="62.42578125" style="61" customWidth="1"/>
    <col min="7169" max="7169" width="10.5703125" style="61" customWidth="1"/>
    <col min="7170" max="7170" width="9.28515625" style="61" customWidth="1"/>
    <col min="7171" max="7171" width="8" style="61" customWidth="1"/>
    <col min="7172" max="7172" width="62.42578125" style="61" customWidth="1"/>
    <col min="7173" max="7173" width="10.5703125" style="61" customWidth="1"/>
    <col min="7174" max="7422" width="9.140625" style="61"/>
    <col min="7423" max="7423" width="8" style="61" customWidth="1"/>
    <col min="7424" max="7424" width="62.42578125" style="61" customWidth="1"/>
    <col min="7425" max="7425" width="10.5703125" style="61" customWidth="1"/>
    <col min="7426" max="7426" width="9.28515625" style="61" customWidth="1"/>
    <col min="7427" max="7427" width="8" style="61" customWidth="1"/>
    <col min="7428" max="7428" width="62.42578125" style="61" customWidth="1"/>
    <col min="7429" max="7429" width="10.5703125" style="61" customWidth="1"/>
    <col min="7430" max="7678" width="9.140625" style="61"/>
    <col min="7679" max="7679" width="8" style="61" customWidth="1"/>
    <col min="7680" max="7680" width="62.42578125" style="61" customWidth="1"/>
    <col min="7681" max="7681" width="10.5703125" style="61" customWidth="1"/>
    <col min="7682" max="7682" width="9.28515625" style="61" customWidth="1"/>
    <col min="7683" max="7683" width="8" style="61" customWidth="1"/>
    <col min="7684" max="7684" width="62.42578125" style="61" customWidth="1"/>
    <col min="7685" max="7685" width="10.5703125" style="61" customWidth="1"/>
    <col min="7686" max="7934" width="9.140625" style="61"/>
    <col min="7935" max="7935" width="8" style="61" customWidth="1"/>
    <col min="7936" max="7936" width="62.42578125" style="61" customWidth="1"/>
    <col min="7937" max="7937" width="10.5703125" style="61" customWidth="1"/>
    <col min="7938" max="7938" width="9.28515625" style="61" customWidth="1"/>
    <col min="7939" max="7939" width="8" style="61" customWidth="1"/>
    <col min="7940" max="7940" width="62.42578125" style="61" customWidth="1"/>
    <col min="7941" max="7941" width="10.5703125" style="61" customWidth="1"/>
    <col min="7942" max="8190" width="9.140625" style="61"/>
    <col min="8191" max="8191" width="8" style="61" customWidth="1"/>
    <col min="8192" max="8192" width="62.42578125" style="61" customWidth="1"/>
    <col min="8193" max="8193" width="10.5703125" style="61" customWidth="1"/>
    <col min="8194" max="8194" width="9.28515625" style="61" customWidth="1"/>
    <col min="8195" max="8195" width="8" style="61" customWidth="1"/>
    <col min="8196" max="8196" width="62.42578125" style="61" customWidth="1"/>
    <col min="8197" max="8197" width="10.5703125" style="61" customWidth="1"/>
    <col min="8198" max="8446" width="9.140625" style="61"/>
    <col min="8447" max="8447" width="8" style="61" customWidth="1"/>
    <col min="8448" max="8448" width="62.42578125" style="61" customWidth="1"/>
    <col min="8449" max="8449" width="10.5703125" style="61" customWidth="1"/>
    <col min="8450" max="8450" width="9.28515625" style="61" customWidth="1"/>
    <col min="8451" max="8451" width="8" style="61" customWidth="1"/>
    <col min="8452" max="8452" width="62.42578125" style="61" customWidth="1"/>
    <col min="8453" max="8453" width="10.5703125" style="61" customWidth="1"/>
    <col min="8454" max="8702" width="9.140625" style="61"/>
    <col min="8703" max="8703" width="8" style="61" customWidth="1"/>
    <col min="8704" max="8704" width="62.42578125" style="61" customWidth="1"/>
    <col min="8705" max="8705" width="10.5703125" style="61" customWidth="1"/>
    <col min="8706" max="8706" width="9.28515625" style="61" customWidth="1"/>
    <col min="8707" max="8707" width="8" style="61" customWidth="1"/>
    <col min="8708" max="8708" width="62.42578125" style="61" customWidth="1"/>
    <col min="8709" max="8709" width="10.5703125" style="61" customWidth="1"/>
    <col min="8710" max="8958" width="9.140625" style="61"/>
    <col min="8959" max="8959" width="8" style="61" customWidth="1"/>
    <col min="8960" max="8960" width="62.42578125" style="61" customWidth="1"/>
    <col min="8961" max="8961" width="10.5703125" style="61" customWidth="1"/>
    <col min="8962" max="8962" width="9.28515625" style="61" customWidth="1"/>
    <col min="8963" max="8963" width="8" style="61" customWidth="1"/>
    <col min="8964" max="8964" width="62.42578125" style="61" customWidth="1"/>
    <col min="8965" max="8965" width="10.5703125" style="61" customWidth="1"/>
    <col min="8966" max="9214" width="9.140625" style="61"/>
    <col min="9215" max="9215" width="8" style="61" customWidth="1"/>
    <col min="9216" max="9216" width="62.42578125" style="61" customWidth="1"/>
    <col min="9217" max="9217" width="10.5703125" style="61" customWidth="1"/>
    <col min="9218" max="9218" width="9.28515625" style="61" customWidth="1"/>
    <col min="9219" max="9219" width="8" style="61" customWidth="1"/>
    <col min="9220" max="9220" width="62.42578125" style="61" customWidth="1"/>
    <col min="9221" max="9221" width="10.5703125" style="61" customWidth="1"/>
    <col min="9222" max="9470" width="9.140625" style="61"/>
    <col min="9471" max="9471" width="8" style="61" customWidth="1"/>
    <col min="9472" max="9472" width="62.42578125" style="61" customWidth="1"/>
    <col min="9473" max="9473" width="10.5703125" style="61" customWidth="1"/>
    <col min="9474" max="9474" width="9.28515625" style="61" customWidth="1"/>
    <col min="9475" max="9475" width="8" style="61" customWidth="1"/>
    <col min="9476" max="9476" width="62.42578125" style="61" customWidth="1"/>
    <col min="9477" max="9477" width="10.5703125" style="61" customWidth="1"/>
    <col min="9478" max="9726" width="9.140625" style="61"/>
    <col min="9727" max="9727" width="8" style="61" customWidth="1"/>
    <col min="9728" max="9728" width="62.42578125" style="61" customWidth="1"/>
    <col min="9729" max="9729" width="10.5703125" style="61" customWidth="1"/>
    <col min="9730" max="9730" width="9.28515625" style="61" customWidth="1"/>
    <col min="9731" max="9731" width="8" style="61" customWidth="1"/>
    <col min="9732" max="9732" width="62.42578125" style="61" customWidth="1"/>
    <col min="9733" max="9733" width="10.5703125" style="61" customWidth="1"/>
    <col min="9734" max="9982" width="9.140625" style="61"/>
    <col min="9983" max="9983" width="8" style="61" customWidth="1"/>
    <col min="9984" max="9984" width="62.42578125" style="61" customWidth="1"/>
    <col min="9985" max="9985" width="10.5703125" style="61" customWidth="1"/>
    <col min="9986" max="9986" width="9.28515625" style="61" customWidth="1"/>
    <col min="9987" max="9987" width="8" style="61" customWidth="1"/>
    <col min="9988" max="9988" width="62.42578125" style="61" customWidth="1"/>
    <col min="9989" max="9989" width="10.5703125" style="61" customWidth="1"/>
    <col min="9990" max="10238" width="9.140625" style="61"/>
    <col min="10239" max="10239" width="8" style="61" customWidth="1"/>
    <col min="10240" max="10240" width="62.42578125" style="61" customWidth="1"/>
    <col min="10241" max="10241" width="10.5703125" style="61" customWidth="1"/>
    <col min="10242" max="10242" width="9.28515625" style="61" customWidth="1"/>
    <col min="10243" max="10243" width="8" style="61" customWidth="1"/>
    <col min="10244" max="10244" width="62.42578125" style="61" customWidth="1"/>
    <col min="10245" max="10245" width="10.5703125" style="61" customWidth="1"/>
    <col min="10246" max="10494" width="9.140625" style="61"/>
    <col min="10495" max="10495" width="8" style="61" customWidth="1"/>
    <col min="10496" max="10496" width="62.42578125" style="61" customWidth="1"/>
    <col min="10497" max="10497" width="10.5703125" style="61" customWidth="1"/>
    <col min="10498" max="10498" width="9.28515625" style="61" customWidth="1"/>
    <col min="10499" max="10499" width="8" style="61" customWidth="1"/>
    <col min="10500" max="10500" width="62.42578125" style="61" customWidth="1"/>
    <col min="10501" max="10501" width="10.5703125" style="61" customWidth="1"/>
    <col min="10502" max="10750" width="9.140625" style="61"/>
    <col min="10751" max="10751" width="8" style="61" customWidth="1"/>
    <col min="10752" max="10752" width="62.42578125" style="61" customWidth="1"/>
    <col min="10753" max="10753" width="10.5703125" style="61" customWidth="1"/>
    <col min="10754" max="10754" width="9.28515625" style="61" customWidth="1"/>
    <col min="10755" max="10755" width="8" style="61" customWidth="1"/>
    <col min="10756" max="10756" width="62.42578125" style="61" customWidth="1"/>
    <col min="10757" max="10757" width="10.5703125" style="61" customWidth="1"/>
    <col min="10758" max="11006" width="9.140625" style="61"/>
    <col min="11007" max="11007" width="8" style="61" customWidth="1"/>
    <col min="11008" max="11008" width="62.42578125" style="61" customWidth="1"/>
    <col min="11009" max="11009" width="10.5703125" style="61" customWidth="1"/>
    <col min="11010" max="11010" width="9.28515625" style="61" customWidth="1"/>
    <col min="11011" max="11011" width="8" style="61" customWidth="1"/>
    <col min="11012" max="11012" width="62.42578125" style="61" customWidth="1"/>
    <col min="11013" max="11013" width="10.5703125" style="61" customWidth="1"/>
    <col min="11014" max="11262" width="9.140625" style="61"/>
    <col min="11263" max="11263" width="8" style="61" customWidth="1"/>
    <col min="11264" max="11264" width="62.42578125" style="61" customWidth="1"/>
    <col min="11265" max="11265" width="10.5703125" style="61" customWidth="1"/>
    <col min="11266" max="11266" width="9.28515625" style="61" customWidth="1"/>
    <col min="11267" max="11267" width="8" style="61" customWidth="1"/>
    <col min="11268" max="11268" width="62.42578125" style="61" customWidth="1"/>
    <col min="11269" max="11269" width="10.5703125" style="61" customWidth="1"/>
    <col min="11270" max="11518" width="9.140625" style="61"/>
    <col min="11519" max="11519" width="8" style="61" customWidth="1"/>
    <col min="11520" max="11520" width="62.42578125" style="61" customWidth="1"/>
    <col min="11521" max="11521" width="10.5703125" style="61" customWidth="1"/>
    <col min="11522" max="11522" width="9.28515625" style="61" customWidth="1"/>
    <col min="11523" max="11523" width="8" style="61" customWidth="1"/>
    <col min="11524" max="11524" width="62.42578125" style="61" customWidth="1"/>
    <col min="11525" max="11525" width="10.5703125" style="61" customWidth="1"/>
    <col min="11526" max="11774" width="9.140625" style="61"/>
    <col min="11775" max="11775" width="8" style="61" customWidth="1"/>
    <col min="11776" max="11776" width="62.42578125" style="61" customWidth="1"/>
    <col min="11777" max="11777" width="10.5703125" style="61" customWidth="1"/>
    <col min="11778" max="11778" width="9.28515625" style="61" customWidth="1"/>
    <col min="11779" max="11779" width="8" style="61" customWidth="1"/>
    <col min="11780" max="11780" width="62.42578125" style="61" customWidth="1"/>
    <col min="11781" max="11781" width="10.5703125" style="61" customWidth="1"/>
    <col min="11782" max="12030" width="9.140625" style="61"/>
    <col min="12031" max="12031" width="8" style="61" customWidth="1"/>
    <col min="12032" max="12032" width="62.42578125" style="61" customWidth="1"/>
    <col min="12033" max="12033" width="10.5703125" style="61" customWidth="1"/>
    <col min="12034" max="12034" width="9.28515625" style="61" customWidth="1"/>
    <col min="12035" max="12035" width="8" style="61" customWidth="1"/>
    <col min="12036" max="12036" width="62.42578125" style="61" customWidth="1"/>
    <col min="12037" max="12037" width="10.5703125" style="61" customWidth="1"/>
    <col min="12038" max="12286" width="9.140625" style="61"/>
    <col min="12287" max="12287" width="8" style="61" customWidth="1"/>
    <col min="12288" max="12288" width="62.42578125" style="61" customWidth="1"/>
    <col min="12289" max="12289" width="10.5703125" style="61" customWidth="1"/>
    <col min="12290" max="12290" width="9.28515625" style="61" customWidth="1"/>
    <col min="12291" max="12291" width="8" style="61" customWidth="1"/>
    <col min="12292" max="12292" width="62.42578125" style="61" customWidth="1"/>
    <col min="12293" max="12293" width="10.5703125" style="61" customWidth="1"/>
    <col min="12294" max="12542" width="9.140625" style="61"/>
    <col min="12543" max="12543" width="8" style="61" customWidth="1"/>
    <col min="12544" max="12544" width="62.42578125" style="61" customWidth="1"/>
    <col min="12545" max="12545" width="10.5703125" style="61" customWidth="1"/>
    <col min="12546" max="12546" width="9.28515625" style="61" customWidth="1"/>
    <col min="12547" max="12547" width="8" style="61" customWidth="1"/>
    <col min="12548" max="12548" width="62.42578125" style="61" customWidth="1"/>
    <col min="12549" max="12549" width="10.5703125" style="61" customWidth="1"/>
    <col min="12550" max="12798" width="9.140625" style="61"/>
    <col min="12799" max="12799" width="8" style="61" customWidth="1"/>
    <col min="12800" max="12800" width="62.42578125" style="61" customWidth="1"/>
    <col min="12801" max="12801" width="10.5703125" style="61" customWidth="1"/>
    <col min="12802" max="12802" width="9.28515625" style="61" customWidth="1"/>
    <col min="12803" max="12803" width="8" style="61" customWidth="1"/>
    <col min="12804" max="12804" width="62.42578125" style="61" customWidth="1"/>
    <col min="12805" max="12805" width="10.5703125" style="61" customWidth="1"/>
    <col min="12806" max="13054" width="9.140625" style="61"/>
    <col min="13055" max="13055" width="8" style="61" customWidth="1"/>
    <col min="13056" max="13056" width="62.42578125" style="61" customWidth="1"/>
    <col min="13057" max="13057" width="10.5703125" style="61" customWidth="1"/>
    <col min="13058" max="13058" width="9.28515625" style="61" customWidth="1"/>
    <col min="13059" max="13059" width="8" style="61" customWidth="1"/>
    <col min="13060" max="13060" width="62.42578125" style="61" customWidth="1"/>
    <col min="13061" max="13061" width="10.5703125" style="61" customWidth="1"/>
    <col min="13062" max="13310" width="9.140625" style="61"/>
    <col min="13311" max="13311" width="8" style="61" customWidth="1"/>
    <col min="13312" max="13312" width="62.42578125" style="61" customWidth="1"/>
    <col min="13313" max="13313" width="10.5703125" style="61" customWidth="1"/>
    <col min="13314" max="13314" width="9.28515625" style="61" customWidth="1"/>
    <col min="13315" max="13315" width="8" style="61" customWidth="1"/>
    <col min="13316" max="13316" width="62.42578125" style="61" customWidth="1"/>
    <col min="13317" max="13317" width="10.5703125" style="61" customWidth="1"/>
    <col min="13318" max="13566" width="9.140625" style="61"/>
    <col min="13567" max="13567" width="8" style="61" customWidth="1"/>
    <col min="13568" max="13568" width="62.42578125" style="61" customWidth="1"/>
    <col min="13569" max="13569" width="10.5703125" style="61" customWidth="1"/>
    <col min="13570" max="13570" width="9.28515625" style="61" customWidth="1"/>
    <col min="13571" max="13571" width="8" style="61" customWidth="1"/>
    <col min="13572" max="13572" width="62.42578125" style="61" customWidth="1"/>
    <col min="13573" max="13573" width="10.5703125" style="61" customWidth="1"/>
    <col min="13574" max="13822" width="9.140625" style="61"/>
    <col min="13823" max="13823" width="8" style="61" customWidth="1"/>
    <col min="13824" max="13824" width="62.42578125" style="61" customWidth="1"/>
    <col min="13825" max="13825" width="10.5703125" style="61" customWidth="1"/>
    <col min="13826" max="13826" width="9.28515625" style="61" customWidth="1"/>
    <col min="13827" max="13827" width="8" style="61" customWidth="1"/>
    <col min="13828" max="13828" width="62.42578125" style="61" customWidth="1"/>
    <col min="13829" max="13829" width="10.5703125" style="61" customWidth="1"/>
    <col min="13830" max="14078" width="9.140625" style="61"/>
    <col min="14079" max="14079" width="8" style="61" customWidth="1"/>
    <col min="14080" max="14080" width="62.42578125" style="61" customWidth="1"/>
    <col min="14081" max="14081" width="10.5703125" style="61" customWidth="1"/>
    <col min="14082" max="14082" width="9.28515625" style="61" customWidth="1"/>
    <col min="14083" max="14083" width="8" style="61" customWidth="1"/>
    <col min="14084" max="14084" width="62.42578125" style="61" customWidth="1"/>
    <col min="14085" max="14085" width="10.5703125" style="61" customWidth="1"/>
    <col min="14086" max="14334" width="9.140625" style="61"/>
    <col min="14335" max="14335" width="8" style="61" customWidth="1"/>
    <col min="14336" max="14336" width="62.42578125" style="61" customWidth="1"/>
    <col min="14337" max="14337" width="10.5703125" style="61" customWidth="1"/>
    <col min="14338" max="14338" width="9.28515625" style="61" customWidth="1"/>
    <col min="14339" max="14339" width="8" style="61" customWidth="1"/>
    <col min="14340" max="14340" width="62.42578125" style="61" customWidth="1"/>
    <col min="14341" max="14341" width="10.5703125" style="61" customWidth="1"/>
    <col min="14342" max="14590" width="9.140625" style="61"/>
    <col min="14591" max="14591" width="8" style="61" customWidth="1"/>
    <col min="14592" max="14592" width="62.42578125" style="61" customWidth="1"/>
    <col min="14593" max="14593" width="10.5703125" style="61" customWidth="1"/>
    <col min="14594" max="14594" width="9.28515625" style="61" customWidth="1"/>
    <col min="14595" max="14595" width="8" style="61" customWidth="1"/>
    <col min="14596" max="14596" width="62.42578125" style="61" customWidth="1"/>
    <col min="14597" max="14597" width="10.5703125" style="61" customWidth="1"/>
    <col min="14598" max="14846" width="9.140625" style="61"/>
    <col min="14847" max="14847" width="8" style="61" customWidth="1"/>
    <col min="14848" max="14848" width="62.42578125" style="61" customWidth="1"/>
    <col min="14849" max="14849" width="10.5703125" style="61" customWidth="1"/>
    <col min="14850" max="14850" width="9.28515625" style="61" customWidth="1"/>
    <col min="14851" max="14851" width="8" style="61" customWidth="1"/>
    <col min="14852" max="14852" width="62.42578125" style="61" customWidth="1"/>
    <col min="14853" max="14853" width="10.5703125" style="61" customWidth="1"/>
    <col min="14854" max="15102" width="9.140625" style="61"/>
    <col min="15103" max="15103" width="8" style="61" customWidth="1"/>
    <col min="15104" max="15104" width="62.42578125" style="61" customWidth="1"/>
    <col min="15105" max="15105" width="10.5703125" style="61" customWidth="1"/>
    <col min="15106" max="15106" width="9.28515625" style="61" customWidth="1"/>
    <col min="15107" max="15107" width="8" style="61" customWidth="1"/>
    <col min="15108" max="15108" width="62.42578125" style="61" customWidth="1"/>
    <col min="15109" max="15109" width="10.5703125" style="61" customWidth="1"/>
    <col min="15110" max="15358" width="9.140625" style="61"/>
    <col min="15359" max="15359" width="8" style="61" customWidth="1"/>
    <col min="15360" max="15360" width="62.42578125" style="61" customWidth="1"/>
    <col min="15361" max="15361" width="10.5703125" style="61" customWidth="1"/>
    <col min="15362" max="15362" width="9.28515625" style="61" customWidth="1"/>
    <col min="15363" max="15363" width="8" style="61" customWidth="1"/>
    <col min="15364" max="15364" width="62.42578125" style="61" customWidth="1"/>
    <col min="15365" max="15365" width="10.5703125" style="61" customWidth="1"/>
    <col min="15366" max="15614" width="9.140625" style="61"/>
    <col min="15615" max="15615" width="8" style="61" customWidth="1"/>
    <col min="15616" max="15616" width="62.42578125" style="61" customWidth="1"/>
    <col min="15617" max="15617" width="10.5703125" style="61" customWidth="1"/>
    <col min="15618" max="15618" width="9.28515625" style="61" customWidth="1"/>
    <col min="15619" max="15619" width="8" style="61" customWidth="1"/>
    <col min="15620" max="15620" width="62.42578125" style="61" customWidth="1"/>
    <col min="15621" max="15621" width="10.5703125" style="61" customWidth="1"/>
    <col min="15622" max="15870" width="9.140625" style="61"/>
    <col min="15871" max="15871" width="8" style="61" customWidth="1"/>
    <col min="15872" max="15872" width="62.42578125" style="61" customWidth="1"/>
    <col min="15873" max="15873" width="10.5703125" style="61" customWidth="1"/>
    <col min="15874" max="15874" width="9.28515625" style="61" customWidth="1"/>
    <col min="15875" max="15875" width="8" style="61" customWidth="1"/>
    <col min="15876" max="15876" width="62.42578125" style="61" customWidth="1"/>
    <col min="15877" max="15877" width="10.5703125" style="61" customWidth="1"/>
    <col min="15878" max="16126" width="9.140625" style="61"/>
    <col min="16127" max="16127" width="8" style="61" customWidth="1"/>
    <col min="16128" max="16128" width="62.42578125" style="61" customWidth="1"/>
    <col min="16129" max="16129" width="10.5703125" style="61" customWidth="1"/>
    <col min="16130" max="16130" width="9.28515625" style="61" customWidth="1"/>
    <col min="16131" max="16131" width="8" style="61" customWidth="1"/>
    <col min="16132" max="16132" width="62.42578125" style="61" customWidth="1"/>
    <col min="16133" max="16133" width="10.5703125" style="61" customWidth="1"/>
    <col min="16134" max="16384" width="9.140625" style="61"/>
  </cols>
  <sheetData>
    <row r="1" spans="2:5" ht="13.5" thickBot="1" x14ac:dyDescent="0.25">
      <c r="B1" s="57"/>
      <c r="C1" s="58"/>
      <c r="D1" s="59"/>
      <c r="E1" s="60"/>
    </row>
    <row r="2" spans="2:5" ht="13.5" thickBot="1" x14ac:dyDescent="0.25">
      <c r="B2" s="294" t="s">
        <v>828</v>
      </c>
      <c r="C2" s="295"/>
      <c r="D2" s="296"/>
      <c r="E2" s="60"/>
    </row>
    <row r="3" spans="2:5" s="62" customFormat="1" ht="13.5" thickBot="1" x14ac:dyDescent="0.25">
      <c r="B3" s="294" t="s">
        <v>131</v>
      </c>
      <c r="C3" s="295"/>
      <c r="D3" s="296"/>
    </row>
    <row r="4" spans="2:5" s="62" customFormat="1" ht="13.5" thickBot="1" x14ac:dyDescent="0.25">
      <c r="B4" s="297"/>
      <c r="C4" s="298"/>
      <c r="D4" s="299"/>
    </row>
    <row r="5" spans="2:5" s="65" customFormat="1" ht="13.5" thickBot="1" x14ac:dyDescent="0.3">
      <c r="B5" s="63" t="s">
        <v>132</v>
      </c>
      <c r="C5" s="63" t="s">
        <v>133</v>
      </c>
      <c r="D5" s="89" t="s">
        <v>134</v>
      </c>
    </row>
    <row r="6" spans="2:5" s="65" customFormat="1" x14ac:dyDescent="0.25">
      <c r="B6" s="66">
        <v>1</v>
      </c>
      <c r="C6" s="67" t="s">
        <v>135</v>
      </c>
      <c r="D6" s="261"/>
    </row>
    <row r="7" spans="2:5" s="65" customFormat="1" x14ac:dyDescent="0.25">
      <c r="B7" s="68">
        <v>2</v>
      </c>
      <c r="C7" s="69" t="s">
        <v>136</v>
      </c>
      <c r="D7" s="70">
        <f>D16</f>
        <v>0</v>
      </c>
    </row>
    <row r="8" spans="2:5" s="65" customFormat="1" x14ac:dyDescent="0.25">
      <c r="B8" s="68">
        <v>3</v>
      </c>
      <c r="C8" s="69" t="s">
        <v>137</v>
      </c>
      <c r="D8" s="261"/>
    </row>
    <row r="9" spans="2:5" s="65" customFormat="1" ht="13.5" thickBot="1" x14ac:dyDescent="0.3">
      <c r="B9" s="68">
        <v>4</v>
      </c>
      <c r="C9" s="69" t="s">
        <v>138</v>
      </c>
      <c r="D9" s="77">
        <f>D23</f>
        <v>0</v>
      </c>
    </row>
    <row r="10" spans="2:5" s="65" customFormat="1" ht="13.5" thickBot="1" x14ac:dyDescent="0.3">
      <c r="B10" s="71">
        <v>5</v>
      </c>
      <c r="C10" s="72" t="s">
        <v>139</v>
      </c>
      <c r="D10" s="287"/>
    </row>
    <row r="11" spans="2:5" s="65" customFormat="1" ht="13.5" thickBot="1" x14ac:dyDescent="0.3">
      <c r="B11" s="300" t="s">
        <v>832</v>
      </c>
      <c r="C11" s="301"/>
      <c r="D11" s="73">
        <f>((1+(D6+D15+D14))*(1+D8)*(1+D10)/(1-D23))-1</f>
        <v>0</v>
      </c>
    </row>
    <row r="12" spans="2:5" s="65" customFormat="1" ht="15" customHeight="1" thickBot="1" x14ac:dyDescent="0.3">
      <c r="B12" s="312" t="s">
        <v>141</v>
      </c>
      <c r="C12" s="313"/>
      <c r="D12" s="314"/>
      <c r="E12" s="74"/>
    </row>
    <row r="13" spans="2:5" s="65" customFormat="1" ht="13.5" thickBot="1" x14ac:dyDescent="0.3">
      <c r="B13" s="63">
        <v>2</v>
      </c>
      <c r="C13" s="63" t="s">
        <v>142</v>
      </c>
      <c r="D13" s="64" t="s">
        <v>134</v>
      </c>
    </row>
    <row r="14" spans="2:5" s="65" customFormat="1" x14ac:dyDescent="0.25">
      <c r="B14" s="75" t="s">
        <v>74</v>
      </c>
      <c r="C14" s="67" t="s">
        <v>143</v>
      </c>
      <c r="D14" s="263"/>
    </row>
    <row r="15" spans="2:5" s="65" customFormat="1" ht="13.5" thickBot="1" x14ac:dyDescent="0.3">
      <c r="B15" s="76" t="s">
        <v>87</v>
      </c>
      <c r="C15" s="72" t="s">
        <v>144</v>
      </c>
      <c r="D15" s="262"/>
    </row>
    <row r="16" spans="2:5" s="65" customFormat="1" ht="15" customHeight="1" thickBot="1" x14ac:dyDescent="0.3">
      <c r="B16" s="310" t="s">
        <v>145</v>
      </c>
      <c r="C16" s="311"/>
      <c r="D16" s="78">
        <f>SUM(D14:D15)</f>
        <v>0</v>
      </c>
    </row>
    <row r="17" spans="2:4" s="65" customFormat="1" ht="13.5" thickBot="1" x14ac:dyDescent="0.3">
      <c r="B17" s="310"/>
      <c r="C17" s="315"/>
      <c r="D17" s="311"/>
    </row>
    <row r="18" spans="2:4" s="79" customFormat="1" ht="13.5" thickBot="1" x14ac:dyDescent="0.3">
      <c r="B18" s="63">
        <v>4</v>
      </c>
      <c r="C18" s="63" t="s">
        <v>146</v>
      </c>
      <c r="D18" s="64" t="s">
        <v>134</v>
      </c>
    </row>
    <row r="19" spans="2:4" s="65" customFormat="1" x14ac:dyDescent="0.25">
      <c r="B19" s="75" t="s">
        <v>43</v>
      </c>
      <c r="C19" s="75" t="s">
        <v>61</v>
      </c>
      <c r="D19" s="260"/>
    </row>
    <row r="20" spans="2:4" s="65" customFormat="1" x14ac:dyDescent="0.25">
      <c r="B20" s="80" t="s">
        <v>50</v>
      </c>
      <c r="C20" s="80" t="s">
        <v>59</v>
      </c>
      <c r="D20" s="261"/>
    </row>
    <row r="21" spans="2:4" s="65" customFormat="1" x14ac:dyDescent="0.25">
      <c r="B21" s="80" t="s">
        <v>52</v>
      </c>
      <c r="C21" s="80" t="s">
        <v>60</v>
      </c>
      <c r="D21" s="261"/>
    </row>
    <row r="22" spans="2:4" s="65" customFormat="1" ht="13.5" thickBot="1" x14ac:dyDescent="0.3">
      <c r="B22" s="76" t="s">
        <v>54</v>
      </c>
      <c r="C22" s="76" t="s">
        <v>147</v>
      </c>
      <c r="D22" s="262"/>
    </row>
    <row r="23" spans="2:4" s="65" customFormat="1" ht="15" customHeight="1" thickBot="1" x14ac:dyDescent="0.3">
      <c r="B23" s="310" t="s">
        <v>145</v>
      </c>
      <c r="C23" s="311"/>
      <c r="D23" s="81">
        <f>SUM(D19:D22)</f>
        <v>0</v>
      </c>
    </row>
    <row r="24" spans="2:4" s="65" customFormat="1" x14ac:dyDescent="0.25">
      <c r="B24" s="82"/>
      <c r="C24" s="82"/>
      <c r="D24" s="83"/>
    </row>
    <row r="25" spans="2:4" s="65" customFormat="1" x14ac:dyDescent="0.25">
      <c r="B25" s="74"/>
      <c r="C25" s="74"/>
      <c r="D25" s="84"/>
    </row>
    <row r="26" spans="2:4" x14ac:dyDescent="0.2">
      <c r="B26" s="308" t="s">
        <v>148</v>
      </c>
      <c r="C26" s="308"/>
      <c r="D26" s="308"/>
    </row>
    <row r="28" spans="2:4" x14ac:dyDescent="0.2">
      <c r="B28" s="309" t="s">
        <v>149</v>
      </c>
      <c r="C28" s="309"/>
      <c r="D28" s="309"/>
    </row>
    <row r="29" spans="2:4" x14ac:dyDescent="0.2">
      <c r="B29" s="309" t="s">
        <v>150</v>
      </c>
      <c r="C29" s="309"/>
      <c r="D29" s="309"/>
    </row>
    <row r="31" spans="2:4" x14ac:dyDescent="0.2">
      <c r="B31" s="61" t="s">
        <v>151</v>
      </c>
    </row>
    <row r="32" spans="2:4" x14ac:dyDescent="0.2">
      <c r="B32" s="61" t="s">
        <v>152</v>
      </c>
    </row>
    <row r="33" spans="2:4" x14ac:dyDescent="0.2">
      <c r="B33" s="61" t="s">
        <v>153</v>
      </c>
    </row>
    <row r="34" spans="2:4" x14ac:dyDescent="0.2">
      <c r="B34" s="61" t="s">
        <v>154</v>
      </c>
    </row>
    <row r="35" spans="2:4" x14ac:dyDescent="0.2">
      <c r="B35" s="61" t="s">
        <v>155</v>
      </c>
    </row>
    <row r="36" spans="2:4" x14ac:dyDescent="0.2">
      <c r="B36" s="61" t="s">
        <v>156</v>
      </c>
    </row>
    <row r="37" spans="2:4" x14ac:dyDescent="0.2">
      <c r="B37" s="61" t="s">
        <v>157</v>
      </c>
    </row>
    <row r="39" spans="2:4" x14ac:dyDescent="0.2">
      <c r="C39" s="86"/>
      <c r="D39" s="61"/>
    </row>
    <row r="43" spans="2:4" ht="15" x14ac:dyDescent="0.25">
      <c r="C43" s="87"/>
    </row>
    <row r="44" spans="2:4" x14ac:dyDescent="0.2">
      <c r="C44" s="88"/>
    </row>
    <row r="45" spans="2:4" x14ac:dyDescent="0.2">
      <c r="C45" s="88"/>
    </row>
    <row r="46" spans="2:4" x14ac:dyDescent="0.2">
      <c r="C46" s="88"/>
    </row>
  </sheetData>
  <sheetProtection algorithmName="SHA-512" hashValue="mlt5HH7ieHTi13cY8wIuDbF15TihYVGXeNg5inxJnfoLQ8fcO4jJujhocoZ7tbVM8iYmJ0A6/9D8Rb5fcObjLA==" saltValue="1blsWcaV/gGeNfqqILcCzQ==" spinCount="100000" sheet="1" objects="1" scenarios="1"/>
  <mergeCells count="11">
    <mergeCell ref="B17:D17"/>
    <mergeCell ref="B23:C23"/>
    <mergeCell ref="B26:D26"/>
    <mergeCell ref="B28:D28"/>
    <mergeCell ref="B29:D29"/>
    <mergeCell ref="B16:C16"/>
    <mergeCell ref="B2:D2"/>
    <mergeCell ref="B3:D3"/>
    <mergeCell ref="B4:D4"/>
    <mergeCell ref="B11:C11"/>
    <mergeCell ref="B12:D12"/>
  </mergeCells>
  <printOptions horizontalCentered="1"/>
  <pageMargins left="0.51181102362204722" right="0.51181102362204722" top="0.78740157480314965" bottom="0.78740157480314965" header="0.31496062992125984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141"/>
  <sheetViews>
    <sheetView topLeftCell="A4" workbookViewId="0">
      <selection activeCell="H96" sqref="H96"/>
    </sheetView>
  </sheetViews>
  <sheetFormatPr defaultRowHeight="15" x14ac:dyDescent="0.25"/>
  <cols>
    <col min="2" max="2" width="4.7109375" customWidth="1"/>
    <col min="3" max="3" width="58" bestFit="1" customWidth="1"/>
    <col min="4" max="4" width="13.7109375" customWidth="1"/>
    <col min="5" max="5" width="19.7109375" customWidth="1"/>
  </cols>
  <sheetData>
    <row r="4" spans="2:5" x14ac:dyDescent="0.25">
      <c r="B4" s="382" t="s">
        <v>830</v>
      </c>
      <c r="C4" s="382"/>
      <c r="D4" s="382"/>
      <c r="E4" s="382"/>
    </row>
    <row r="5" spans="2:5" x14ac:dyDescent="0.25">
      <c r="B5" s="383" t="s">
        <v>0</v>
      </c>
      <c r="C5" s="383"/>
      <c r="D5" s="383"/>
      <c r="E5" s="383"/>
    </row>
    <row r="6" spans="2:5" x14ac:dyDescent="0.25">
      <c r="B6" s="384" t="s">
        <v>1</v>
      </c>
      <c r="C6" s="384"/>
      <c r="D6" s="385" t="s">
        <v>584</v>
      </c>
      <c r="E6" s="386"/>
    </row>
    <row r="7" spans="2:5" x14ac:dyDescent="0.25">
      <c r="B7" s="384" t="s">
        <v>2</v>
      </c>
      <c r="C7" s="384"/>
      <c r="D7" s="387"/>
      <c r="E7" s="388"/>
    </row>
    <row r="8" spans="2:5" x14ac:dyDescent="0.25">
      <c r="B8" s="389"/>
      <c r="C8" s="389"/>
      <c r="D8" s="389"/>
      <c r="E8" s="389"/>
    </row>
    <row r="9" spans="2:5" x14ac:dyDescent="0.25">
      <c r="B9" s="389" t="s">
        <v>3</v>
      </c>
      <c r="C9" s="389"/>
      <c r="D9" s="389"/>
      <c r="E9" s="389"/>
    </row>
    <row r="10" spans="2:5" x14ac:dyDescent="0.25">
      <c r="B10" s="29" t="s">
        <v>5</v>
      </c>
      <c r="C10" s="28" t="s">
        <v>6</v>
      </c>
      <c r="D10" s="390"/>
      <c r="E10" s="391"/>
    </row>
    <row r="11" spans="2:5" x14ac:dyDescent="0.25">
      <c r="B11" s="29" t="s">
        <v>7</v>
      </c>
      <c r="C11" s="28" t="s">
        <v>8</v>
      </c>
      <c r="D11" s="364" t="s">
        <v>64</v>
      </c>
      <c r="E11" s="364"/>
    </row>
    <row r="12" spans="2:5" ht="30" customHeight="1" x14ac:dyDescent="0.25">
      <c r="B12" s="27" t="s">
        <v>9</v>
      </c>
      <c r="C12" s="2" t="s">
        <v>10</v>
      </c>
      <c r="D12" s="392"/>
      <c r="E12" s="393"/>
    </row>
    <row r="13" spans="2:5" x14ac:dyDescent="0.25">
      <c r="B13" s="29" t="s">
        <v>11</v>
      </c>
      <c r="C13" s="28" t="s">
        <v>12</v>
      </c>
      <c r="D13" s="366" t="s">
        <v>13</v>
      </c>
      <c r="E13" s="368"/>
    </row>
    <row r="14" spans="2:5" x14ac:dyDescent="0.25">
      <c r="B14" s="29" t="s">
        <v>14</v>
      </c>
      <c r="C14" s="28" t="s">
        <v>15</v>
      </c>
      <c r="D14" s="366" t="s">
        <v>16</v>
      </c>
      <c r="E14" s="368"/>
    </row>
    <row r="15" spans="2:5" x14ac:dyDescent="0.25">
      <c r="B15" s="29" t="s">
        <v>17</v>
      </c>
      <c r="C15" s="28" t="s">
        <v>18</v>
      </c>
      <c r="D15" s="373">
        <v>1</v>
      </c>
      <c r="E15" s="374"/>
    </row>
    <row r="16" spans="2:5" x14ac:dyDescent="0.25">
      <c r="B16" s="29" t="s">
        <v>19</v>
      </c>
      <c r="C16" s="28" t="s">
        <v>20</v>
      </c>
      <c r="D16" s="366">
        <v>12</v>
      </c>
      <c r="E16" s="368"/>
    </row>
    <row r="17" spans="2:5" x14ac:dyDescent="0.25">
      <c r="B17" s="375" t="s">
        <v>128</v>
      </c>
      <c r="C17" s="376"/>
      <c r="D17" s="376"/>
      <c r="E17" s="376"/>
    </row>
    <row r="18" spans="2:5" x14ac:dyDescent="0.25">
      <c r="B18" s="377" t="s">
        <v>21</v>
      </c>
      <c r="C18" s="378"/>
      <c r="D18" s="378"/>
      <c r="E18" s="379"/>
    </row>
    <row r="19" spans="2:5" x14ac:dyDescent="0.25">
      <c r="B19" s="364" t="s">
        <v>22</v>
      </c>
      <c r="C19" s="364"/>
      <c r="D19" s="364"/>
      <c r="E19" s="364"/>
    </row>
    <row r="20" spans="2:5" x14ac:dyDescent="0.25">
      <c r="B20" s="29">
        <v>1</v>
      </c>
      <c r="C20" s="28" t="s">
        <v>23</v>
      </c>
      <c r="D20" s="366" t="s">
        <v>24</v>
      </c>
      <c r="E20" s="368" t="s">
        <v>24</v>
      </c>
    </row>
    <row r="21" spans="2:5" x14ac:dyDescent="0.25">
      <c r="B21" s="29"/>
      <c r="C21" s="53" t="s">
        <v>841</v>
      </c>
      <c r="D21" s="366">
        <f>D15</f>
        <v>1</v>
      </c>
      <c r="E21" s="368">
        <v>1</v>
      </c>
    </row>
    <row r="22" spans="2:5" x14ac:dyDescent="0.25">
      <c r="B22" s="29">
        <v>2</v>
      </c>
      <c r="C22" s="8" t="s">
        <v>66</v>
      </c>
      <c r="D22" s="380"/>
      <c r="E22" s="381"/>
    </row>
    <row r="23" spans="2:5" x14ac:dyDescent="0.25">
      <c r="B23" s="364" t="s">
        <v>25</v>
      </c>
      <c r="C23" s="364"/>
      <c r="D23" s="364"/>
      <c r="E23" s="364"/>
    </row>
    <row r="24" spans="2:5" x14ac:dyDescent="0.25">
      <c r="B24" s="29">
        <v>3</v>
      </c>
      <c r="C24" s="316" t="s">
        <v>65</v>
      </c>
      <c r="D24" s="317"/>
      <c r="E24" s="265"/>
    </row>
    <row r="25" spans="2:5" x14ac:dyDescent="0.25">
      <c r="B25" s="29"/>
      <c r="C25" s="316" t="s">
        <v>26</v>
      </c>
      <c r="D25" s="317"/>
      <c r="E25" s="266"/>
    </row>
    <row r="26" spans="2:5" x14ac:dyDescent="0.25">
      <c r="B26" s="29">
        <v>5</v>
      </c>
      <c r="C26" s="316" t="s">
        <v>27</v>
      </c>
      <c r="D26" s="317"/>
      <c r="E26" s="267"/>
    </row>
    <row r="27" spans="2:5" x14ac:dyDescent="0.25">
      <c r="B27" s="366"/>
      <c r="C27" s="367"/>
      <c r="D27" s="367"/>
      <c r="E27" s="368"/>
    </row>
    <row r="28" spans="2:5" x14ac:dyDescent="0.25">
      <c r="B28" s="369" t="s">
        <v>28</v>
      </c>
      <c r="C28" s="369"/>
      <c r="D28" s="369"/>
      <c r="E28" s="369"/>
    </row>
    <row r="29" spans="2:5" x14ac:dyDescent="0.25">
      <c r="B29" s="370"/>
      <c r="C29" s="371"/>
      <c r="D29" s="371"/>
      <c r="E29" s="372"/>
    </row>
    <row r="30" spans="2:5" x14ac:dyDescent="0.25">
      <c r="B30" s="30">
        <v>1</v>
      </c>
      <c r="C30" s="321" t="s">
        <v>29</v>
      </c>
      <c r="D30" s="323"/>
      <c r="E30" s="30" t="s">
        <v>30</v>
      </c>
    </row>
    <row r="31" spans="2:5" x14ac:dyDescent="0.25">
      <c r="B31" s="29" t="s">
        <v>31</v>
      </c>
      <c r="C31" s="28" t="s">
        <v>32</v>
      </c>
      <c r="D31" s="54">
        <v>32</v>
      </c>
      <c r="E31" s="3">
        <f>E24/220*D31</f>
        <v>0</v>
      </c>
    </row>
    <row r="32" spans="2:5" x14ac:dyDescent="0.25">
      <c r="B32" s="29" t="s">
        <v>7</v>
      </c>
      <c r="C32" s="28" t="s">
        <v>33</v>
      </c>
      <c r="D32" s="4">
        <v>0.3</v>
      </c>
      <c r="E32" s="5">
        <f>D32*E31</f>
        <v>0</v>
      </c>
    </row>
    <row r="33" spans="2:8" x14ac:dyDescent="0.25">
      <c r="B33" s="29" t="s">
        <v>9</v>
      </c>
      <c r="C33" s="28" t="s">
        <v>34</v>
      </c>
      <c r="D33" s="4">
        <v>0</v>
      </c>
      <c r="E33" s="6">
        <f>D33*724</f>
        <v>0</v>
      </c>
    </row>
    <row r="34" spans="2:8" x14ac:dyDescent="0.25">
      <c r="B34" s="29" t="s">
        <v>11</v>
      </c>
      <c r="C34" s="28" t="s">
        <v>35</v>
      </c>
      <c r="D34" s="4">
        <v>0</v>
      </c>
      <c r="E34" s="6">
        <f>(E31/D31*15*D34*7)</f>
        <v>0</v>
      </c>
    </row>
    <row r="35" spans="2:8" x14ac:dyDescent="0.25">
      <c r="B35" s="29" t="s">
        <v>14</v>
      </c>
      <c r="C35" s="28" t="s">
        <v>68</v>
      </c>
      <c r="D35" s="4">
        <v>0</v>
      </c>
      <c r="E35" s="6">
        <v>0</v>
      </c>
    </row>
    <row r="36" spans="2:8" x14ac:dyDescent="0.25">
      <c r="B36" s="29" t="s">
        <v>17</v>
      </c>
      <c r="C36" s="28" t="s">
        <v>67</v>
      </c>
      <c r="D36" s="4">
        <v>0</v>
      </c>
      <c r="E36" s="6">
        <v>0</v>
      </c>
    </row>
    <row r="37" spans="2:8" ht="15" customHeight="1" x14ac:dyDescent="0.25">
      <c r="B37" s="29" t="s">
        <v>19</v>
      </c>
      <c r="C37" s="289" t="s">
        <v>86</v>
      </c>
      <c r="D37" s="4">
        <v>0</v>
      </c>
      <c r="E37" s="6">
        <v>0</v>
      </c>
      <c r="F37" s="358"/>
      <c r="G37" s="358"/>
    </row>
    <row r="38" spans="2:8" x14ac:dyDescent="0.25">
      <c r="B38" s="321" t="s">
        <v>37</v>
      </c>
      <c r="C38" s="322"/>
      <c r="D38" s="323"/>
      <c r="E38" s="7">
        <f>SUM(E31:E37)</f>
        <v>0</v>
      </c>
      <c r="F38" s="358"/>
      <c r="G38" s="358"/>
    </row>
    <row r="39" spans="2:8" x14ac:dyDescent="0.25">
      <c r="B39" s="365"/>
      <c r="C39" s="365"/>
      <c r="D39" s="365"/>
      <c r="E39" s="365"/>
      <c r="F39" s="358"/>
      <c r="G39" s="358"/>
    </row>
    <row r="40" spans="2:8" x14ac:dyDescent="0.25">
      <c r="B40" s="345" t="s">
        <v>69</v>
      </c>
      <c r="C40" s="346"/>
      <c r="D40" s="346"/>
      <c r="E40" s="347"/>
      <c r="F40" s="18"/>
      <c r="G40" s="18"/>
    </row>
    <row r="41" spans="2:8" x14ac:dyDescent="0.25">
      <c r="B41" s="354"/>
      <c r="C41" s="355"/>
      <c r="D41" s="355"/>
      <c r="E41" s="356"/>
      <c r="F41" s="18"/>
      <c r="G41" s="18"/>
    </row>
    <row r="42" spans="2:8" ht="15.75" customHeight="1" x14ac:dyDescent="0.25">
      <c r="B42" s="13" t="s">
        <v>70</v>
      </c>
      <c r="C42" s="14" t="s">
        <v>71</v>
      </c>
      <c r="D42" s="13" t="s">
        <v>44</v>
      </c>
      <c r="E42" s="13" t="s">
        <v>30</v>
      </c>
      <c r="F42" s="361"/>
      <c r="G42" s="361"/>
      <c r="H42" s="17"/>
    </row>
    <row r="43" spans="2:8" ht="15.75" customHeight="1" x14ac:dyDescent="0.25">
      <c r="B43" s="15" t="s">
        <v>31</v>
      </c>
      <c r="C43" s="16" t="s">
        <v>72</v>
      </c>
      <c r="D43" s="268"/>
      <c r="E43" s="15">
        <f>D43*E38</f>
        <v>0</v>
      </c>
      <c r="F43" s="361"/>
      <c r="G43" s="361"/>
      <c r="H43" s="17"/>
    </row>
    <row r="44" spans="2:8" ht="15" customHeight="1" x14ac:dyDescent="0.25">
      <c r="B44" s="15" t="s">
        <v>7</v>
      </c>
      <c r="C44" s="16" t="s">
        <v>73</v>
      </c>
      <c r="D44" s="268"/>
      <c r="E44" s="15">
        <f>D44*E38</f>
        <v>0</v>
      </c>
      <c r="F44" s="358"/>
      <c r="G44" s="358"/>
    </row>
    <row r="45" spans="2:8" ht="15" customHeight="1" x14ac:dyDescent="0.25">
      <c r="B45" s="15"/>
      <c r="C45" s="16" t="s">
        <v>51</v>
      </c>
      <c r="D45" s="19">
        <f>SUM(D43:D44)</f>
        <v>0</v>
      </c>
      <c r="E45" s="15">
        <f>SUM(E43:E44)</f>
        <v>0</v>
      </c>
      <c r="F45" s="358"/>
      <c r="G45" s="358"/>
    </row>
    <row r="46" spans="2:8" ht="15" customHeight="1" x14ac:dyDescent="0.25">
      <c r="B46" s="15" t="s">
        <v>9</v>
      </c>
      <c r="C46" s="16" t="s">
        <v>77</v>
      </c>
      <c r="D46" s="19">
        <f>D59*D45</f>
        <v>0</v>
      </c>
      <c r="E46" s="15">
        <f>D46*E38</f>
        <v>0</v>
      </c>
      <c r="F46" s="10"/>
      <c r="G46" s="10"/>
    </row>
    <row r="47" spans="2:8" x14ac:dyDescent="0.25">
      <c r="B47" s="328" t="s">
        <v>49</v>
      </c>
      <c r="C47" s="330"/>
      <c r="D47" s="20">
        <f>SUM(D45:D46)</f>
        <v>0</v>
      </c>
      <c r="E47" s="11">
        <f>SUM(E45:E46)</f>
        <v>0</v>
      </c>
      <c r="F47" s="10"/>
      <c r="G47" s="10"/>
    </row>
    <row r="48" spans="2:8" x14ac:dyDescent="0.25">
      <c r="B48" s="354"/>
      <c r="C48" s="355"/>
      <c r="D48" s="355"/>
      <c r="E48" s="356"/>
    </row>
    <row r="49" spans="1:7" x14ac:dyDescent="0.25">
      <c r="B49" s="11" t="s">
        <v>75</v>
      </c>
      <c r="C49" s="22" t="s">
        <v>76</v>
      </c>
      <c r="D49" s="11" t="s">
        <v>44</v>
      </c>
      <c r="E49" s="11" t="s">
        <v>30</v>
      </c>
    </row>
    <row r="50" spans="1:7" x14ac:dyDescent="0.25">
      <c r="B50" s="21" t="s">
        <v>31</v>
      </c>
      <c r="C50" s="34" t="s">
        <v>45</v>
      </c>
      <c r="D50" s="269"/>
      <c r="E50" s="15">
        <f>D50*$E$38</f>
        <v>0</v>
      </c>
      <c r="F50" s="358"/>
      <c r="G50" s="358"/>
    </row>
    <row r="51" spans="1:7" x14ac:dyDescent="0.25">
      <c r="B51" s="21" t="s">
        <v>7</v>
      </c>
      <c r="C51" s="34" t="s">
        <v>78</v>
      </c>
      <c r="D51" s="269"/>
      <c r="E51" s="15">
        <f t="shared" ref="E51:E58" si="0">D51*$E$38</f>
        <v>0</v>
      </c>
      <c r="F51" s="358"/>
      <c r="G51" s="358"/>
    </row>
    <row r="52" spans="1:7" x14ac:dyDescent="0.25">
      <c r="B52" s="21" t="s">
        <v>9</v>
      </c>
      <c r="C52" s="34" t="s">
        <v>79</v>
      </c>
      <c r="D52" s="269"/>
      <c r="E52" s="15">
        <f t="shared" si="0"/>
        <v>0</v>
      </c>
      <c r="F52" s="358"/>
      <c r="G52" s="358"/>
    </row>
    <row r="53" spans="1:7" x14ac:dyDescent="0.25">
      <c r="B53" s="21" t="s">
        <v>11</v>
      </c>
      <c r="C53" s="34" t="s">
        <v>80</v>
      </c>
      <c r="D53" s="269"/>
      <c r="E53" s="15">
        <f t="shared" si="0"/>
        <v>0</v>
      </c>
      <c r="F53" s="358"/>
      <c r="G53" s="358"/>
    </row>
    <row r="54" spans="1:7" x14ac:dyDescent="0.25">
      <c r="B54" s="21" t="s">
        <v>14</v>
      </c>
      <c r="C54" s="34" t="s">
        <v>81</v>
      </c>
      <c r="D54" s="269"/>
      <c r="E54" s="15">
        <f t="shared" si="0"/>
        <v>0</v>
      </c>
      <c r="F54" s="358"/>
      <c r="G54" s="358"/>
    </row>
    <row r="55" spans="1:7" x14ac:dyDescent="0.25">
      <c r="B55" s="21" t="s">
        <v>17</v>
      </c>
      <c r="C55" s="34" t="s">
        <v>48</v>
      </c>
      <c r="D55" s="269"/>
      <c r="E55" s="15">
        <f t="shared" si="0"/>
        <v>0</v>
      </c>
      <c r="F55" s="358"/>
      <c r="G55" s="358"/>
    </row>
    <row r="56" spans="1:7" x14ac:dyDescent="0.25">
      <c r="B56" s="21" t="s">
        <v>19</v>
      </c>
      <c r="C56" s="34" t="s">
        <v>46</v>
      </c>
      <c r="D56" s="269"/>
      <c r="E56" s="15">
        <f t="shared" si="0"/>
        <v>0</v>
      </c>
    </row>
    <row r="57" spans="1:7" x14ac:dyDescent="0.25">
      <c r="B57" s="21" t="s">
        <v>36</v>
      </c>
      <c r="C57" s="34" t="s">
        <v>47</v>
      </c>
      <c r="D57" s="269"/>
      <c r="E57" s="15">
        <f t="shared" si="0"/>
        <v>0</v>
      </c>
    </row>
    <row r="58" spans="1:7" x14ac:dyDescent="0.25">
      <c r="B58" s="21" t="s">
        <v>124</v>
      </c>
      <c r="C58" s="45" t="s">
        <v>125</v>
      </c>
      <c r="D58" s="269"/>
      <c r="E58" s="15">
        <f t="shared" si="0"/>
        <v>0</v>
      </c>
    </row>
    <row r="59" spans="1:7" x14ac:dyDescent="0.25">
      <c r="B59" s="328" t="s">
        <v>49</v>
      </c>
      <c r="C59" s="330"/>
      <c r="D59" s="25">
        <f>SUM(D50:D58)</f>
        <v>0</v>
      </c>
      <c r="E59" s="11">
        <f>SUM(E50:E58)</f>
        <v>0</v>
      </c>
    </row>
    <row r="60" spans="1:7" x14ac:dyDescent="0.25">
      <c r="B60" s="354"/>
      <c r="C60" s="355"/>
      <c r="D60" s="355"/>
      <c r="E60" s="356"/>
    </row>
    <row r="61" spans="1:7" x14ac:dyDescent="0.25">
      <c r="B61" s="11" t="s">
        <v>82</v>
      </c>
      <c r="C61" s="22" t="s">
        <v>38</v>
      </c>
      <c r="D61" s="11" t="s">
        <v>39</v>
      </c>
      <c r="E61" s="11" t="s">
        <v>30</v>
      </c>
      <c r="F61" s="358"/>
      <c r="G61" s="358"/>
    </row>
    <row r="62" spans="1:7" x14ac:dyDescent="0.25">
      <c r="B62" s="48" t="s">
        <v>31</v>
      </c>
      <c r="C62" s="34" t="s">
        <v>83</v>
      </c>
      <c r="D62" s="270"/>
      <c r="E62" s="56">
        <f>IF(2*22*(D31/220)*D62-(0.06*E31)&gt;0,2*22*(D31/220)*D62-(0.06*E31),0)</f>
        <v>0</v>
      </c>
      <c r="F62" s="358"/>
      <c r="G62" s="358"/>
    </row>
    <row r="63" spans="1:7" x14ac:dyDescent="0.25">
      <c r="A63" t="s">
        <v>126</v>
      </c>
      <c r="B63" s="48" t="s">
        <v>7</v>
      </c>
      <c r="C63" s="34" t="s">
        <v>84</v>
      </c>
      <c r="D63" s="270"/>
      <c r="E63" s="56">
        <f>D63*22*(D31/220)</f>
        <v>0</v>
      </c>
      <c r="F63" s="358"/>
      <c r="G63" s="358"/>
    </row>
    <row r="64" spans="1:7" x14ac:dyDescent="0.25">
      <c r="B64" s="48" t="s">
        <v>9</v>
      </c>
      <c r="C64" s="34" t="s">
        <v>85</v>
      </c>
      <c r="D64" s="270"/>
      <c r="E64" s="55">
        <f>D64</f>
        <v>0</v>
      </c>
      <c r="F64" s="358"/>
      <c r="G64" s="358"/>
    </row>
    <row r="65" spans="2:5" x14ac:dyDescent="0.25">
      <c r="B65" s="48" t="s">
        <v>11</v>
      </c>
      <c r="C65" s="288" t="s">
        <v>86</v>
      </c>
      <c r="D65" s="270"/>
      <c r="E65" s="31">
        <f>D65</f>
        <v>0</v>
      </c>
    </row>
    <row r="66" spans="2:5" x14ac:dyDescent="0.25">
      <c r="B66" s="328" t="s">
        <v>109</v>
      </c>
      <c r="C66" s="329"/>
      <c r="D66" s="330"/>
      <c r="E66" s="11">
        <f>SUM(E62:E65)</f>
        <v>0</v>
      </c>
    </row>
    <row r="67" spans="2:5" x14ac:dyDescent="0.25">
      <c r="B67" s="354"/>
      <c r="C67" s="355"/>
      <c r="D67" s="355"/>
      <c r="E67" s="356"/>
    </row>
    <row r="68" spans="2:5" x14ac:dyDescent="0.25">
      <c r="B68" s="362" t="s">
        <v>88</v>
      </c>
      <c r="C68" s="363"/>
      <c r="D68" s="11" t="s">
        <v>44</v>
      </c>
      <c r="E68" s="11" t="s">
        <v>30</v>
      </c>
    </row>
    <row r="69" spans="2:5" x14ac:dyDescent="0.25">
      <c r="B69" s="21" t="s">
        <v>74</v>
      </c>
      <c r="C69" s="34" t="s">
        <v>71</v>
      </c>
      <c r="D69" s="24">
        <f>D47</f>
        <v>0</v>
      </c>
      <c r="E69" s="15">
        <f>E47</f>
        <v>0</v>
      </c>
    </row>
    <row r="70" spans="2:5" x14ac:dyDescent="0.25">
      <c r="B70" s="21" t="s">
        <v>75</v>
      </c>
      <c r="C70" s="34" t="s">
        <v>76</v>
      </c>
      <c r="D70" s="24">
        <f>D59</f>
        <v>0</v>
      </c>
      <c r="E70" s="15">
        <f>E59</f>
        <v>0</v>
      </c>
    </row>
    <row r="71" spans="2:5" x14ac:dyDescent="0.25">
      <c r="B71" s="21" t="s">
        <v>87</v>
      </c>
      <c r="C71" s="34" t="s">
        <v>38</v>
      </c>
      <c r="D71" s="32"/>
      <c r="E71" s="15">
        <f>E66</f>
        <v>0</v>
      </c>
    </row>
    <row r="72" spans="2:5" x14ac:dyDescent="0.25">
      <c r="B72" s="328" t="s">
        <v>49</v>
      </c>
      <c r="C72" s="329"/>
      <c r="D72" s="330"/>
      <c r="E72" s="11">
        <f>SUM(E69:E71)</f>
        <v>0</v>
      </c>
    </row>
    <row r="73" spans="2:5" x14ac:dyDescent="0.25">
      <c r="B73" s="354"/>
      <c r="C73" s="355"/>
      <c r="D73" s="355"/>
      <c r="E73" s="356"/>
    </row>
    <row r="74" spans="2:5" x14ac:dyDescent="0.25">
      <c r="B74" s="345" t="s">
        <v>89</v>
      </c>
      <c r="C74" s="346"/>
      <c r="D74" s="346"/>
      <c r="E74" s="347"/>
    </row>
    <row r="75" spans="2:5" x14ac:dyDescent="0.25">
      <c r="B75" s="354"/>
      <c r="C75" s="355"/>
      <c r="D75" s="355"/>
      <c r="E75" s="356"/>
    </row>
    <row r="76" spans="2:5" x14ac:dyDescent="0.25">
      <c r="B76" s="33">
        <v>3</v>
      </c>
      <c r="C76" s="22" t="s">
        <v>90</v>
      </c>
      <c r="D76" s="11" t="s">
        <v>44</v>
      </c>
      <c r="E76" s="11" t="s">
        <v>30</v>
      </c>
    </row>
    <row r="77" spans="2:5" x14ac:dyDescent="0.25">
      <c r="B77" s="21" t="s">
        <v>31</v>
      </c>
      <c r="C77" s="34" t="s">
        <v>91</v>
      </c>
      <c r="D77" s="269"/>
      <c r="E77" s="15">
        <f>D77*$E$38</f>
        <v>0</v>
      </c>
    </row>
    <row r="78" spans="2:5" x14ac:dyDescent="0.25">
      <c r="B78" s="21" t="s">
        <v>7</v>
      </c>
      <c r="C78" s="34" t="s">
        <v>92</v>
      </c>
      <c r="D78" s="35">
        <f>D57*D77</f>
        <v>0</v>
      </c>
      <c r="E78" s="15">
        <f t="shared" ref="E78:E82" si="1">D78*$E$38</f>
        <v>0</v>
      </c>
    </row>
    <row r="79" spans="2:5" x14ac:dyDescent="0.25">
      <c r="B79" s="21" t="s">
        <v>9</v>
      </c>
      <c r="C79" s="34" t="s">
        <v>93</v>
      </c>
      <c r="D79" s="35">
        <f>D57*50%*D77</f>
        <v>0</v>
      </c>
      <c r="E79" s="15">
        <f t="shared" si="1"/>
        <v>0</v>
      </c>
    </row>
    <row r="80" spans="2:5" x14ac:dyDescent="0.25">
      <c r="B80" s="21" t="s">
        <v>11</v>
      </c>
      <c r="C80" s="34" t="s">
        <v>94</v>
      </c>
      <c r="D80" s="269"/>
      <c r="E80" s="15">
        <f t="shared" si="1"/>
        <v>0</v>
      </c>
    </row>
    <row r="81" spans="2:7" ht="25.5" x14ac:dyDescent="0.25">
      <c r="B81" s="21" t="s">
        <v>14</v>
      </c>
      <c r="C81" s="34" t="s">
        <v>95</v>
      </c>
      <c r="D81" s="35">
        <f>D59*D80</f>
        <v>0</v>
      </c>
      <c r="E81" s="15">
        <f t="shared" si="1"/>
        <v>0</v>
      </c>
    </row>
    <row r="82" spans="2:7" x14ac:dyDescent="0.25">
      <c r="B82" s="21" t="s">
        <v>17</v>
      </c>
      <c r="C82" s="34" t="s">
        <v>96</v>
      </c>
      <c r="D82" s="35">
        <f>D57*50%*D80</f>
        <v>0</v>
      </c>
      <c r="E82" s="15">
        <f t="shared" si="1"/>
        <v>0</v>
      </c>
    </row>
    <row r="83" spans="2:7" x14ac:dyDescent="0.25">
      <c r="B83" s="328" t="s">
        <v>108</v>
      </c>
      <c r="C83" s="357"/>
      <c r="D83" s="20">
        <f>SUM(D77:D82)</f>
        <v>0</v>
      </c>
      <c r="E83" s="11">
        <f>SUM(E77:E82)</f>
        <v>0</v>
      </c>
    </row>
    <row r="84" spans="2:7" x14ac:dyDescent="0.25">
      <c r="B84" s="325"/>
      <c r="C84" s="326"/>
      <c r="D84" s="326"/>
      <c r="E84" s="327"/>
    </row>
    <row r="85" spans="2:7" x14ac:dyDescent="0.25">
      <c r="B85" s="345" t="s">
        <v>97</v>
      </c>
      <c r="C85" s="346"/>
      <c r="D85" s="346"/>
      <c r="E85" s="347"/>
    </row>
    <row r="86" spans="2:7" x14ac:dyDescent="0.25">
      <c r="B86" s="348"/>
      <c r="C86" s="349"/>
      <c r="D86" s="349"/>
      <c r="E86" s="350"/>
    </row>
    <row r="87" spans="2:7" x14ac:dyDescent="0.25">
      <c r="B87" s="11" t="s">
        <v>43</v>
      </c>
      <c r="C87" s="22" t="s">
        <v>98</v>
      </c>
      <c r="D87" s="20" t="s">
        <v>44</v>
      </c>
      <c r="E87" s="11" t="s">
        <v>30</v>
      </c>
    </row>
    <row r="88" spans="2:7" x14ac:dyDescent="0.25">
      <c r="B88" s="48" t="s">
        <v>31</v>
      </c>
      <c r="C88" s="34" t="s">
        <v>55</v>
      </c>
      <c r="D88" s="269"/>
      <c r="E88" s="38">
        <f>D88*$E$38</f>
        <v>0</v>
      </c>
    </row>
    <row r="89" spans="2:7" x14ac:dyDescent="0.25">
      <c r="B89" s="48" t="s">
        <v>7</v>
      </c>
      <c r="C89" s="34" t="s">
        <v>98</v>
      </c>
      <c r="D89" s="269"/>
      <c r="E89" s="38">
        <f t="shared" ref="E89:E93" si="2">D89*$E$38</f>
        <v>0</v>
      </c>
    </row>
    <row r="90" spans="2:7" x14ac:dyDescent="0.25">
      <c r="B90" s="48" t="s">
        <v>9</v>
      </c>
      <c r="C90" s="34" t="s">
        <v>99</v>
      </c>
      <c r="D90" s="269"/>
      <c r="E90" s="38">
        <f t="shared" si="2"/>
        <v>0</v>
      </c>
      <c r="F90" s="358"/>
      <c r="G90" s="358"/>
    </row>
    <row r="91" spans="2:7" x14ac:dyDescent="0.25">
      <c r="B91" s="48" t="s">
        <v>11</v>
      </c>
      <c r="C91" s="34" t="s">
        <v>56</v>
      </c>
      <c r="D91" s="269"/>
      <c r="E91" s="38">
        <f t="shared" si="2"/>
        <v>0</v>
      </c>
      <c r="F91" s="358"/>
      <c r="G91" s="358"/>
    </row>
    <row r="92" spans="2:7" x14ac:dyDescent="0.25">
      <c r="B92" s="48" t="s">
        <v>14</v>
      </c>
      <c r="C92" s="34" t="s">
        <v>53</v>
      </c>
      <c r="D92" s="269"/>
      <c r="E92" s="38">
        <f t="shared" si="2"/>
        <v>0</v>
      </c>
    </row>
    <row r="93" spans="2:7" x14ac:dyDescent="0.25">
      <c r="B93" s="48" t="s">
        <v>17</v>
      </c>
      <c r="C93" s="288" t="s">
        <v>86</v>
      </c>
      <c r="D93" s="269"/>
      <c r="E93" s="38">
        <f t="shared" si="2"/>
        <v>0</v>
      </c>
    </row>
    <row r="94" spans="2:7" ht="15" customHeight="1" x14ac:dyDescent="0.25">
      <c r="B94" s="359" t="s">
        <v>51</v>
      </c>
      <c r="C94" s="360"/>
      <c r="D94" s="35">
        <f>SUM(D88:D93)</f>
        <v>0</v>
      </c>
      <c r="E94" s="38">
        <f>SUM(E88:E93)</f>
        <v>0</v>
      </c>
    </row>
    <row r="95" spans="2:7" x14ac:dyDescent="0.25">
      <c r="B95" s="37" t="s">
        <v>19</v>
      </c>
      <c r="C95" s="39" t="s">
        <v>100</v>
      </c>
      <c r="D95" s="290">
        <f>D59*D94</f>
        <v>0</v>
      </c>
      <c r="E95" s="38">
        <f>D95*E38</f>
        <v>0</v>
      </c>
    </row>
    <row r="96" spans="2:7" x14ac:dyDescent="0.25">
      <c r="B96" s="328" t="s">
        <v>49</v>
      </c>
      <c r="C96" s="330"/>
      <c r="D96" s="20">
        <f>SUM(D94:D95)</f>
        <v>0</v>
      </c>
      <c r="E96" s="11">
        <f>SUM(E94:E95)</f>
        <v>0</v>
      </c>
    </row>
    <row r="97" spans="2:7" x14ac:dyDescent="0.25">
      <c r="B97" s="325"/>
      <c r="C97" s="326"/>
      <c r="D97" s="326"/>
      <c r="E97" s="327"/>
    </row>
    <row r="98" spans="2:7" x14ac:dyDescent="0.25">
      <c r="B98" s="12" t="s">
        <v>50</v>
      </c>
      <c r="C98" s="12" t="s">
        <v>101</v>
      </c>
      <c r="D98" s="20" t="s">
        <v>44</v>
      </c>
      <c r="E98" s="11" t="s">
        <v>30</v>
      </c>
      <c r="F98" s="353"/>
      <c r="G98" s="353"/>
    </row>
    <row r="99" spans="2:7" x14ac:dyDescent="0.25">
      <c r="B99" s="38" t="s">
        <v>31</v>
      </c>
      <c r="C99" s="40" t="s">
        <v>102</v>
      </c>
      <c r="D99" s="268"/>
      <c r="E99" s="38">
        <f>D99*E38</f>
        <v>0</v>
      </c>
      <c r="F99" s="353"/>
      <c r="G99" s="353"/>
    </row>
    <row r="100" spans="2:7" x14ac:dyDescent="0.25">
      <c r="B100" s="38" t="s">
        <v>7</v>
      </c>
      <c r="C100" s="39" t="s">
        <v>103</v>
      </c>
      <c r="D100" s="41">
        <f>D59*D99</f>
        <v>0</v>
      </c>
      <c r="E100" s="38">
        <f>D100*E38</f>
        <v>0</v>
      </c>
    </row>
    <row r="101" spans="2:7" x14ac:dyDescent="0.25">
      <c r="B101" s="328" t="s">
        <v>49</v>
      </c>
      <c r="C101" s="330"/>
      <c r="D101" s="44">
        <f>SUM(D99:D100)</f>
        <v>0</v>
      </c>
      <c r="E101" s="42">
        <f>SUM(E99:E100)</f>
        <v>0</v>
      </c>
    </row>
    <row r="102" spans="2:7" x14ac:dyDescent="0.25">
      <c r="B102" s="325"/>
      <c r="C102" s="326"/>
      <c r="D102" s="326"/>
      <c r="E102" s="327"/>
    </row>
    <row r="103" spans="2:7" x14ac:dyDescent="0.25">
      <c r="B103" s="328" t="s">
        <v>104</v>
      </c>
      <c r="C103" s="330"/>
      <c r="D103" s="11" t="s">
        <v>44</v>
      </c>
      <c r="E103" s="11" t="s">
        <v>30</v>
      </c>
    </row>
    <row r="104" spans="2:7" x14ac:dyDescent="0.25">
      <c r="B104" s="38" t="s">
        <v>43</v>
      </c>
      <c r="C104" s="40" t="s">
        <v>98</v>
      </c>
      <c r="D104" s="41">
        <f>D96</f>
        <v>0</v>
      </c>
      <c r="E104" s="38">
        <f>E96</f>
        <v>0</v>
      </c>
    </row>
    <row r="105" spans="2:7" x14ac:dyDescent="0.25">
      <c r="B105" s="38" t="s">
        <v>50</v>
      </c>
      <c r="C105" s="40" t="s">
        <v>101</v>
      </c>
      <c r="D105" s="41">
        <f>D101</f>
        <v>0</v>
      </c>
      <c r="E105" s="38">
        <f>E101</f>
        <v>0</v>
      </c>
    </row>
    <row r="106" spans="2:7" x14ac:dyDescent="0.25">
      <c r="B106" s="328" t="s">
        <v>107</v>
      </c>
      <c r="C106" s="330"/>
      <c r="D106" s="36">
        <f>SUM(D104:D105)</f>
        <v>0</v>
      </c>
      <c r="E106" s="11">
        <f>SUM(E104:E105)</f>
        <v>0</v>
      </c>
    </row>
    <row r="107" spans="2:7" x14ac:dyDescent="0.25">
      <c r="B107" s="325"/>
      <c r="C107" s="326"/>
      <c r="D107" s="326"/>
      <c r="E107" s="327"/>
    </row>
    <row r="108" spans="2:7" x14ac:dyDescent="0.25">
      <c r="B108" s="345" t="s">
        <v>105</v>
      </c>
      <c r="C108" s="346"/>
      <c r="D108" s="346"/>
      <c r="E108" s="347"/>
    </row>
    <row r="109" spans="2:7" x14ac:dyDescent="0.25">
      <c r="B109" s="348"/>
      <c r="C109" s="349"/>
      <c r="D109" s="349"/>
      <c r="E109" s="350"/>
    </row>
    <row r="110" spans="2:7" x14ac:dyDescent="0.25">
      <c r="B110" s="33">
        <v>5</v>
      </c>
      <c r="C110" s="328" t="s">
        <v>41</v>
      </c>
      <c r="D110" s="330"/>
      <c r="E110" s="11" t="s">
        <v>30</v>
      </c>
    </row>
    <row r="111" spans="2:7" x14ac:dyDescent="0.25">
      <c r="B111" s="48" t="s">
        <v>31</v>
      </c>
      <c r="C111" s="351" t="s">
        <v>129</v>
      </c>
      <c r="D111" s="352"/>
      <c r="E111" s="271"/>
    </row>
    <row r="112" spans="2:7" x14ac:dyDescent="0.25">
      <c r="B112" s="48" t="s">
        <v>7</v>
      </c>
      <c r="C112" s="351" t="s">
        <v>106</v>
      </c>
      <c r="D112" s="352"/>
      <c r="E112" s="271"/>
    </row>
    <row r="113" spans="2:5" x14ac:dyDescent="0.25">
      <c r="B113" s="48" t="s">
        <v>9</v>
      </c>
      <c r="C113" s="343" t="s">
        <v>86</v>
      </c>
      <c r="D113" s="344"/>
      <c r="E113" s="271"/>
    </row>
    <row r="114" spans="2:5" x14ac:dyDescent="0.25">
      <c r="B114" s="328" t="s">
        <v>42</v>
      </c>
      <c r="C114" s="329"/>
      <c r="D114" s="330"/>
      <c r="E114" s="11">
        <f>SUM(E111:E113)</f>
        <v>0</v>
      </c>
    </row>
    <row r="115" spans="2:5" x14ac:dyDescent="0.25">
      <c r="B115" s="325"/>
      <c r="C115" s="326"/>
      <c r="D115" s="326"/>
      <c r="E115" s="327"/>
    </row>
    <row r="116" spans="2:5" x14ac:dyDescent="0.25">
      <c r="B116" s="331" t="s">
        <v>112</v>
      </c>
      <c r="C116" s="331"/>
      <c r="D116" s="331"/>
      <c r="E116" s="47">
        <f>E38+E72+E83+E106+E114</f>
        <v>0</v>
      </c>
    </row>
    <row r="117" spans="2:5" x14ac:dyDescent="0.25">
      <c r="B117" s="332"/>
      <c r="C117" s="332"/>
      <c r="D117" s="332"/>
      <c r="E117" s="332"/>
    </row>
    <row r="118" spans="2:5" x14ac:dyDescent="0.25">
      <c r="B118" s="333" t="s">
        <v>110</v>
      </c>
      <c r="C118" s="333"/>
      <c r="D118" s="333"/>
      <c r="E118" s="333"/>
    </row>
    <row r="119" spans="2:5" x14ac:dyDescent="0.25">
      <c r="B119" s="334"/>
      <c r="C119" s="335"/>
      <c r="D119" s="335"/>
      <c r="E119" s="336"/>
    </row>
    <row r="120" spans="2:5" x14ac:dyDescent="0.25">
      <c r="B120" s="33">
        <v>6</v>
      </c>
      <c r="C120" s="22" t="s">
        <v>111</v>
      </c>
      <c r="D120" s="11" t="s">
        <v>44</v>
      </c>
      <c r="E120" s="11" t="s">
        <v>30</v>
      </c>
    </row>
    <row r="121" spans="2:5" ht="15.75" x14ac:dyDescent="0.25">
      <c r="B121" s="48" t="s">
        <v>31</v>
      </c>
      <c r="C121" s="23" t="s">
        <v>57</v>
      </c>
      <c r="D121" s="272"/>
      <c r="E121" s="43">
        <f>D121*E116</f>
        <v>0</v>
      </c>
    </row>
    <row r="122" spans="2:5" ht="15.75" customHeight="1" x14ac:dyDescent="0.25">
      <c r="B122" s="337" t="s">
        <v>51</v>
      </c>
      <c r="C122" s="338"/>
      <c r="D122" s="339"/>
      <c r="E122" s="43">
        <f>E116+E121</f>
        <v>0</v>
      </c>
    </row>
    <row r="123" spans="2:5" ht="15.75" x14ac:dyDescent="0.25">
      <c r="B123" s="48" t="s">
        <v>7</v>
      </c>
      <c r="C123" s="23" t="s">
        <v>40</v>
      </c>
      <c r="D123" s="272"/>
      <c r="E123" s="43">
        <f>D123*E122</f>
        <v>0</v>
      </c>
    </row>
    <row r="124" spans="2:5" ht="15.75" customHeight="1" x14ac:dyDescent="0.25">
      <c r="B124" s="337" t="s">
        <v>51</v>
      </c>
      <c r="C124" s="338"/>
      <c r="D124" s="338"/>
      <c r="E124" s="43">
        <f>E123+E122</f>
        <v>0</v>
      </c>
    </row>
    <row r="125" spans="2:5" ht="15.75" x14ac:dyDescent="0.25">
      <c r="B125" s="90" t="s">
        <v>9</v>
      </c>
      <c r="C125" s="340" t="s">
        <v>58</v>
      </c>
      <c r="D125" s="341"/>
      <c r="E125" s="342"/>
    </row>
    <row r="126" spans="2:5" x14ac:dyDescent="0.25">
      <c r="B126" s="91"/>
      <c r="C126" s="26" t="s">
        <v>59</v>
      </c>
      <c r="D126" s="272"/>
      <c r="E126" s="43">
        <f>D126*$E$124</f>
        <v>0</v>
      </c>
    </row>
    <row r="127" spans="2:5" x14ac:dyDescent="0.25">
      <c r="B127" s="91"/>
      <c r="C127" s="26" t="s">
        <v>60</v>
      </c>
      <c r="D127" s="272"/>
      <c r="E127" s="43">
        <f t="shared" ref="E127:E128" si="3">D127*$E$124</f>
        <v>0</v>
      </c>
    </row>
    <row r="128" spans="2:5" x14ac:dyDescent="0.25">
      <c r="B128" s="91"/>
      <c r="C128" s="26" t="s">
        <v>61</v>
      </c>
      <c r="D128" s="272"/>
      <c r="E128" s="43">
        <f t="shared" si="3"/>
        <v>0</v>
      </c>
    </row>
    <row r="129" spans="2:5" x14ac:dyDescent="0.25">
      <c r="B129" s="325" t="s">
        <v>113</v>
      </c>
      <c r="C129" s="327"/>
      <c r="D129" s="46">
        <f>SUM(D126:D128)</f>
        <v>0</v>
      </c>
      <c r="E129" s="43">
        <f>SUM(E126:E128)</f>
        <v>0</v>
      </c>
    </row>
    <row r="130" spans="2:5" x14ac:dyDescent="0.25">
      <c r="B130" s="328" t="s">
        <v>114</v>
      </c>
      <c r="C130" s="330"/>
      <c r="D130" s="49">
        <f>SUM(D121+D123+D129)</f>
        <v>0</v>
      </c>
      <c r="E130" s="42">
        <f>SUM(E129+E121+E123)</f>
        <v>0</v>
      </c>
    </row>
    <row r="131" spans="2:5" x14ac:dyDescent="0.25">
      <c r="B131" s="325"/>
      <c r="C131" s="326"/>
      <c r="D131" s="326"/>
      <c r="E131" s="327"/>
    </row>
    <row r="132" spans="2:5" x14ac:dyDescent="0.25">
      <c r="B132" s="321" t="s">
        <v>115</v>
      </c>
      <c r="C132" s="322"/>
      <c r="D132" s="323"/>
      <c r="E132" s="9" t="s">
        <v>30</v>
      </c>
    </row>
    <row r="133" spans="2:5" x14ac:dyDescent="0.25">
      <c r="B133" s="316" t="s">
        <v>62</v>
      </c>
      <c r="C133" s="324"/>
      <c r="D133" s="324"/>
      <c r="E133" s="317"/>
    </row>
    <row r="134" spans="2:5" x14ac:dyDescent="0.25">
      <c r="B134" s="29" t="s">
        <v>31</v>
      </c>
      <c r="C134" s="316" t="s">
        <v>63</v>
      </c>
      <c r="D134" s="317"/>
      <c r="E134" s="50">
        <f>E38</f>
        <v>0</v>
      </c>
    </row>
    <row r="135" spans="2:5" x14ac:dyDescent="0.25">
      <c r="B135" s="29" t="s">
        <v>7</v>
      </c>
      <c r="C135" s="316" t="s">
        <v>116</v>
      </c>
      <c r="D135" s="317"/>
      <c r="E135" s="50">
        <f>E72</f>
        <v>0</v>
      </c>
    </row>
    <row r="136" spans="2:5" x14ac:dyDescent="0.25">
      <c r="B136" s="29" t="s">
        <v>9</v>
      </c>
      <c r="C136" s="316" t="s">
        <v>117</v>
      </c>
      <c r="D136" s="317"/>
      <c r="E136" s="50">
        <f>E83</f>
        <v>0</v>
      </c>
    </row>
    <row r="137" spans="2:5" x14ac:dyDescent="0.25">
      <c r="B137" s="29" t="s">
        <v>11</v>
      </c>
      <c r="C137" s="316" t="s">
        <v>118</v>
      </c>
      <c r="D137" s="317"/>
      <c r="E137" s="50">
        <f>E106</f>
        <v>0</v>
      </c>
    </row>
    <row r="138" spans="2:5" x14ac:dyDescent="0.25">
      <c r="B138" s="29" t="s">
        <v>14</v>
      </c>
      <c r="C138" s="316" t="s">
        <v>119</v>
      </c>
      <c r="D138" s="317"/>
      <c r="E138" s="50">
        <f>E114</f>
        <v>0</v>
      </c>
    </row>
    <row r="139" spans="2:5" ht="15" customHeight="1" x14ac:dyDescent="0.25">
      <c r="B139" s="318" t="s">
        <v>120</v>
      </c>
      <c r="C139" s="319"/>
      <c r="D139" s="320"/>
      <c r="E139" s="50">
        <f>SUM(E134:E138)</f>
        <v>0</v>
      </c>
    </row>
    <row r="140" spans="2:5" x14ac:dyDescent="0.25">
      <c r="B140" s="29" t="s">
        <v>122</v>
      </c>
      <c r="C140" s="316" t="s">
        <v>121</v>
      </c>
      <c r="D140" s="317"/>
      <c r="E140" s="50">
        <f>E130</f>
        <v>0</v>
      </c>
    </row>
    <row r="141" spans="2:5" x14ac:dyDescent="0.25">
      <c r="B141" s="321" t="s">
        <v>123</v>
      </c>
      <c r="C141" s="322"/>
      <c r="D141" s="323"/>
      <c r="E141" s="51">
        <f xml:space="preserve"> E139+E140</f>
        <v>0</v>
      </c>
    </row>
  </sheetData>
  <sheetProtection algorithmName="SHA-512" hashValue="rjYPzR3N6BMbCcpoczDvN5W8o+gupIalN3KG2+k0vcIUyZwBSx6KlGeK1t3mp/dcpHNTkn6V6iTnOQFs/n5ylQ==" saltValue="hV2vBndIyblp4LMooe+Jvg==" spinCount="100000" sheet="1" objects="1" scenarios="1"/>
  <mergeCells count="94">
    <mergeCell ref="D20:E20"/>
    <mergeCell ref="D21:E21"/>
    <mergeCell ref="D22:E22"/>
    <mergeCell ref="B4:E4"/>
    <mergeCell ref="B5:E5"/>
    <mergeCell ref="B6:C6"/>
    <mergeCell ref="D6:E6"/>
    <mergeCell ref="B7:C7"/>
    <mergeCell ref="D7:E7"/>
    <mergeCell ref="B19:E19"/>
    <mergeCell ref="B8:E8"/>
    <mergeCell ref="B9:E9"/>
    <mergeCell ref="D10:E10"/>
    <mergeCell ref="D11:E11"/>
    <mergeCell ref="D12:E12"/>
    <mergeCell ref="D13:E13"/>
    <mergeCell ref="D14:E14"/>
    <mergeCell ref="D15:E15"/>
    <mergeCell ref="D16:E16"/>
    <mergeCell ref="B17:E17"/>
    <mergeCell ref="B18:E18"/>
    <mergeCell ref="B23:E23"/>
    <mergeCell ref="C24:D24"/>
    <mergeCell ref="B40:E40"/>
    <mergeCell ref="B41:E41"/>
    <mergeCell ref="F37:G39"/>
    <mergeCell ref="B38:D38"/>
    <mergeCell ref="B39:E39"/>
    <mergeCell ref="C26:D26"/>
    <mergeCell ref="B27:E27"/>
    <mergeCell ref="B28:E28"/>
    <mergeCell ref="B29:E29"/>
    <mergeCell ref="C30:D30"/>
    <mergeCell ref="C25:D25"/>
    <mergeCell ref="F42:G43"/>
    <mergeCell ref="F44:G45"/>
    <mergeCell ref="B47:C47"/>
    <mergeCell ref="B72:D72"/>
    <mergeCell ref="F50:G51"/>
    <mergeCell ref="F52:G53"/>
    <mergeCell ref="F54:G55"/>
    <mergeCell ref="B59:C59"/>
    <mergeCell ref="B60:E60"/>
    <mergeCell ref="F61:G62"/>
    <mergeCell ref="F63:G64"/>
    <mergeCell ref="B66:D66"/>
    <mergeCell ref="B67:E67"/>
    <mergeCell ref="B68:C68"/>
    <mergeCell ref="B48:E48"/>
    <mergeCell ref="F98:G99"/>
    <mergeCell ref="B73:E73"/>
    <mergeCell ref="B74:E74"/>
    <mergeCell ref="B75:E75"/>
    <mergeCell ref="B83:C83"/>
    <mergeCell ref="B84:E84"/>
    <mergeCell ref="B85:E85"/>
    <mergeCell ref="B86:E86"/>
    <mergeCell ref="F90:G91"/>
    <mergeCell ref="B94:C94"/>
    <mergeCell ref="B96:C96"/>
    <mergeCell ref="B97:E97"/>
    <mergeCell ref="C113:D113"/>
    <mergeCell ref="B101:C101"/>
    <mergeCell ref="B102:E102"/>
    <mergeCell ref="B103:C103"/>
    <mergeCell ref="B106:C106"/>
    <mergeCell ref="B107:E107"/>
    <mergeCell ref="B108:E108"/>
    <mergeCell ref="B109:E109"/>
    <mergeCell ref="C110:D110"/>
    <mergeCell ref="C111:D111"/>
    <mergeCell ref="C112:D112"/>
    <mergeCell ref="B131:E131"/>
    <mergeCell ref="B114:D114"/>
    <mergeCell ref="B115:E115"/>
    <mergeCell ref="B116:D116"/>
    <mergeCell ref="B117:E117"/>
    <mergeCell ref="B118:E118"/>
    <mergeCell ref="B119:E119"/>
    <mergeCell ref="B122:D122"/>
    <mergeCell ref="B124:D124"/>
    <mergeCell ref="C125:E125"/>
    <mergeCell ref="B129:C129"/>
    <mergeCell ref="B130:C130"/>
    <mergeCell ref="C138:D138"/>
    <mergeCell ref="B139:D139"/>
    <mergeCell ref="C140:D140"/>
    <mergeCell ref="B141:D141"/>
    <mergeCell ref="B132:D132"/>
    <mergeCell ref="B133:E133"/>
    <mergeCell ref="C134:D134"/>
    <mergeCell ref="C135:D135"/>
    <mergeCell ref="C136:D136"/>
    <mergeCell ref="C137:D13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141"/>
  <sheetViews>
    <sheetView topLeftCell="A4" workbookViewId="0">
      <selection activeCell="H92" sqref="H92"/>
    </sheetView>
  </sheetViews>
  <sheetFormatPr defaultRowHeight="15" x14ac:dyDescent="0.25"/>
  <cols>
    <col min="2" max="2" width="4.7109375" customWidth="1"/>
    <col min="3" max="3" width="58" bestFit="1" customWidth="1"/>
    <col min="4" max="4" width="13.7109375" customWidth="1"/>
    <col min="5" max="5" width="19.7109375" customWidth="1"/>
  </cols>
  <sheetData>
    <row r="4" spans="2:5" x14ac:dyDescent="0.25">
      <c r="B4" s="382" t="s">
        <v>843</v>
      </c>
      <c r="C4" s="382"/>
      <c r="D4" s="382"/>
      <c r="E4" s="382"/>
    </row>
    <row r="5" spans="2:5" x14ac:dyDescent="0.25">
      <c r="B5" s="383" t="s">
        <v>0</v>
      </c>
      <c r="C5" s="383"/>
      <c r="D5" s="383"/>
      <c r="E5" s="383"/>
    </row>
    <row r="6" spans="2:5" x14ac:dyDescent="0.25">
      <c r="B6" s="384" t="s">
        <v>1</v>
      </c>
      <c r="C6" s="384"/>
      <c r="D6" s="385" t="s">
        <v>584</v>
      </c>
      <c r="E6" s="386"/>
    </row>
    <row r="7" spans="2:5" x14ac:dyDescent="0.25">
      <c r="B7" s="384" t="s">
        <v>2</v>
      </c>
      <c r="C7" s="384"/>
      <c r="D7" s="387"/>
      <c r="E7" s="388"/>
    </row>
    <row r="8" spans="2:5" x14ac:dyDescent="0.25">
      <c r="B8" s="389"/>
      <c r="C8" s="389"/>
      <c r="D8" s="389"/>
      <c r="E8" s="389"/>
    </row>
    <row r="9" spans="2:5" x14ac:dyDescent="0.25">
      <c r="B9" s="389" t="s">
        <v>3</v>
      </c>
      <c r="C9" s="389"/>
      <c r="D9" s="389"/>
      <c r="E9" s="389"/>
    </row>
    <row r="10" spans="2:5" x14ac:dyDescent="0.25">
      <c r="B10" s="258" t="s">
        <v>5</v>
      </c>
      <c r="C10" s="255" t="s">
        <v>6</v>
      </c>
      <c r="D10" s="390"/>
      <c r="E10" s="391"/>
    </row>
    <row r="11" spans="2:5" x14ac:dyDescent="0.25">
      <c r="B11" s="258" t="s">
        <v>7</v>
      </c>
      <c r="C11" s="255" t="s">
        <v>8</v>
      </c>
      <c r="D11" s="364" t="s">
        <v>64</v>
      </c>
      <c r="E11" s="364"/>
    </row>
    <row r="12" spans="2:5" ht="30" customHeight="1" x14ac:dyDescent="0.25">
      <c r="B12" s="52" t="s">
        <v>9</v>
      </c>
      <c r="C12" s="2" t="s">
        <v>10</v>
      </c>
      <c r="D12" s="392"/>
      <c r="E12" s="393"/>
    </row>
    <row r="13" spans="2:5" x14ac:dyDescent="0.25">
      <c r="B13" s="258" t="s">
        <v>11</v>
      </c>
      <c r="C13" s="255" t="s">
        <v>12</v>
      </c>
      <c r="D13" s="366" t="s">
        <v>13</v>
      </c>
      <c r="E13" s="368"/>
    </row>
    <row r="14" spans="2:5" x14ac:dyDescent="0.25">
      <c r="B14" s="258" t="s">
        <v>14</v>
      </c>
      <c r="C14" s="255" t="s">
        <v>15</v>
      </c>
      <c r="D14" s="366" t="s">
        <v>16</v>
      </c>
      <c r="E14" s="368"/>
    </row>
    <row r="15" spans="2:5" x14ac:dyDescent="0.25">
      <c r="B15" s="258" t="s">
        <v>17</v>
      </c>
      <c r="C15" s="255" t="s">
        <v>18</v>
      </c>
      <c r="D15" s="373">
        <v>1</v>
      </c>
      <c r="E15" s="374"/>
    </row>
    <row r="16" spans="2:5" x14ac:dyDescent="0.25">
      <c r="B16" s="258" t="s">
        <v>19</v>
      </c>
      <c r="C16" s="255" t="s">
        <v>20</v>
      </c>
      <c r="D16" s="366">
        <v>12</v>
      </c>
      <c r="E16" s="368"/>
    </row>
    <row r="17" spans="2:5" x14ac:dyDescent="0.25">
      <c r="B17" s="375" t="s">
        <v>128</v>
      </c>
      <c r="C17" s="376"/>
      <c r="D17" s="376"/>
      <c r="E17" s="376"/>
    </row>
    <row r="18" spans="2:5" x14ac:dyDescent="0.25">
      <c r="B18" s="377" t="s">
        <v>21</v>
      </c>
      <c r="C18" s="378"/>
      <c r="D18" s="378"/>
      <c r="E18" s="379"/>
    </row>
    <row r="19" spans="2:5" x14ac:dyDescent="0.25">
      <c r="B19" s="364" t="s">
        <v>22</v>
      </c>
      <c r="C19" s="364"/>
      <c r="D19" s="364"/>
      <c r="E19" s="364"/>
    </row>
    <row r="20" spans="2:5" x14ac:dyDescent="0.25">
      <c r="B20" s="258">
        <v>1</v>
      </c>
      <c r="C20" s="255" t="s">
        <v>23</v>
      </c>
      <c r="D20" s="366" t="s">
        <v>24</v>
      </c>
      <c r="E20" s="368" t="s">
        <v>24</v>
      </c>
    </row>
    <row r="21" spans="2:5" x14ac:dyDescent="0.25">
      <c r="B21" s="258"/>
      <c r="C21" s="53" t="s">
        <v>127</v>
      </c>
      <c r="D21" s="366">
        <f>D15</f>
        <v>1</v>
      </c>
      <c r="E21" s="368">
        <v>1</v>
      </c>
    </row>
    <row r="22" spans="2:5" x14ac:dyDescent="0.25">
      <c r="B22" s="258">
        <v>2</v>
      </c>
      <c r="C22" s="8" t="s">
        <v>66</v>
      </c>
      <c r="D22" s="380"/>
      <c r="E22" s="381"/>
    </row>
    <row r="23" spans="2:5" x14ac:dyDescent="0.25">
      <c r="B23" s="364" t="s">
        <v>25</v>
      </c>
      <c r="C23" s="364"/>
      <c r="D23" s="364"/>
      <c r="E23" s="364"/>
    </row>
    <row r="24" spans="2:5" x14ac:dyDescent="0.25">
      <c r="B24" s="258">
        <v>3</v>
      </c>
      <c r="C24" s="316" t="s">
        <v>65</v>
      </c>
      <c r="D24" s="317"/>
      <c r="E24" s="265"/>
    </row>
    <row r="25" spans="2:5" x14ac:dyDescent="0.25">
      <c r="B25" s="258"/>
      <c r="C25" s="316" t="s">
        <v>26</v>
      </c>
      <c r="D25" s="317"/>
      <c r="E25" s="266"/>
    </row>
    <row r="26" spans="2:5" x14ac:dyDescent="0.25">
      <c r="B26" s="258">
        <v>5</v>
      </c>
      <c r="C26" s="316" t="s">
        <v>27</v>
      </c>
      <c r="D26" s="317"/>
      <c r="E26" s="267"/>
    </row>
    <row r="27" spans="2:5" x14ac:dyDescent="0.25">
      <c r="B27" s="366"/>
      <c r="C27" s="367"/>
      <c r="D27" s="367"/>
      <c r="E27" s="368"/>
    </row>
    <row r="28" spans="2:5" x14ac:dyDescent="0.25">
      <c r="B28" s="369" t="s">
        <v>28</v>
      </c>
      <c r="C28" s="369"/>
      <c r="D28" s="369"/>
      <c r="E28" s="369"/>
    </row>
    <row r="29" spans="2:5" x14ac:dyDescent="0.25">
      <c r="B29" s="370"/>
      <c r="C29" s="371"/>
      <c r="D29" s="371"/>
      <c r="E29" s="372"/>
    </row>
    <row r="30" spans="2:5" x14ac:dyDescent="0.25">
      <c r="B30" s="257">
        <v>1</v>
      </c>
      <c r="C30" s="321" t="s">
        <v>29</v>
      </c>
      <c r="D30" s="323"/>
      <c r="E30" s="257" t="s">
        <v>30</v>
      </c>
    </row>
    <row r="31" spans="2:5" x14ac:dyDescent="0.25">
      <c r="B31" s="258" t="s">
        <v>31</v>
      </c>
      <c r="C31" s="255" t="s">
        <v>32</v>
      </c>
      <c r="D31" s="54">
        <v>220</v>
      </c>
      <c r="E31" s="3">
        <f>E24/220*D31</f>
        <v>0</v>
      </c>
    </row>
    <row r="32" spans="2:5" x14ac:dyDescent="0.25">
      <c r="B32" s="258" t="s">
        <v>7</v>
      </c>
      <c r="C32" s="255" t="s">
        <v>33</v>
      </c>
      <c r="D32" s="4">
        <v>0.3</v>
      </c>
      <c r="E32" s="5">
        <f>D32*E31</f>
        <v>0</v>
      </c>
    </row>
    <row r="33" spans="2:8" x14ac:dyDescent="0.25">
      <c r="B33" s="258" t="s">
        <v>9</v>
      </c>
      <c r="C33" s="255" t="s">
        <v>34</v>
      </c>
      <c r="D33" s="4">
        <v>0</v>
      </c>
      <c r="E33" s="6">
        <f>D33*724</f>
        <v>0</v>
      </c>
    </row>
    <row r="34" spans="2:8" x14ac:dyDescent="0.25">
      <c r="B34" s="258" t="s">
        <v>11</v>
      </c>
      <c r="C34" s="255" t="s">
        <v>35</v>
      </c>
      <c r="D34" s="4">
        <v>0</v>
      </c>
      <c r="E34" s="6">
        <f>(E31/D31*15*D34*7)</f>
        <v>0</v>
      </c>
    </row>
    <row r="35" spans="2:8" x14ac:dyDescent="0.25">
      <c r="B35" s="258" t="s">
        <v>14</v>
      </c>
      <c r="C35" s="255" t="s">
        <v>68</v>
      </c>
      <c r="D35" s="4">
        <v>0</v>
      </c>
      <c r="E35" s="6">
        <v>0</v>
      </c>
    </row>
    <row r="36" spans="2:8" x14ac:dyDescent="0.25">
      <c r="B36" s="258" t="s">
        <v>17</v>
      </c>
      <c r="C36" s="255" t="s">
        <v>67</v>
      </c>
      <c r="D36" s="4">
        <v>0</v>
      </c>
      <c r="E36" s="6">
        <v>0</v>
      </c>
    </row>
    <row r="37" spans="2:8" ht="15" customHeight="1" x14ac:dyDescent="0.25">
      <c r="B37" s="258" t="s">
        <v>19</v>
      </c>
      <c r="C37" s="289" t="s">
        <v>86</v>
      </c>
      <c r="D37" s="4">
        <v>0</v>
      </c>
      <c r="E37" s="6">
        <v>0</v>
      </c>
      <c r="F37" s="358"/>
      <c r="G37" s="358"/>
    </row>
    <row r="38" spans="2:8" x14ac:dyDescent="0.25">
      <c r="B38" s="321" t="s">
        <v>37</v>
      </c>
      <c r="C38" s="322"/>
      <c r="D38" s="323"/>
      <c r="E38" s="7">
        <f>SUM(E31:E37)</f>
        <v>0</v>
      </c>
      <c r="F38" s="358"/>
      <c r="G38" s="358"/>
    </row>
    <row r="39" spans="2:8" x14ac:dyDescent="0.25">
      <c r="B39" s="365"/>
      <c r="C39" s="365"/>
      <c r="D39" s="365"/>
      <c r="E39" s="365"/>
      <c r="F39" s="358"/>
      <c r="G39" s="358"/>
    </row>
    <row r="40" spans="2:8" x14ac:dyDescent="0.25">
      <c r="B40" s="345" t="s">
        <v>69</v>
      </c>
      <c r="C40" s="346"/>
      <c r="D40" s="346"/>
      <c r="E40" s="347"/>
      <c r="F40" s="18"/>
      <c r="G40" s="18"/>
    </row>
    <row r="41" spans="2:8" x14ac:dyDescent="0.25">
      <c r="B41" s="354"/>
      <c r="C41" s="355"/>
      <c r="D41" s="355"/>
      <c r="E41" s="356"/>
      <c r="F41" s="18"/>
      <c r="G41" s="18"/>
    </row>
    <row r="42" spans="2:8" ht="15.75" customHeight="1" x14ac:dyDescent="0.25">
      <c r="B42" s="13" t="s">
        <v>70</v>
      </c>
      <c r="C42" s="14" t="s">
        <v>71</v>
      </c>
      <c r="D42" s="13" t="s">
        <v>44</v>
      </c>
      <c r="E42" s="13" t="s">
        <v>30</v>
      </c>
      <c r="F42" s="361"/>
      <c r="G42" s="361"/>
      <c r="H42" s="17"/>
    </row>
    <row r="43" spans="2:8" ht="15.75" customHeight="1" x14ac:dyDescent="0.25">
      <c r="B43" s="15" t="s">
        <v>31</v>
      </c>
      <c r="C43" s="16" t="s">
        <v>72</v>
      </c>
      <c r="D43" s="268"/>
      <c r="E43" s="15">
        <f>D43*E38</f>
        <v>0</v>
      </c>
      <c r="F43" s="361"/>
      <c r="G43" s="361"/>
      <c r="H43" s="17"/>
    </row>
    <row r="44" spans="2:8" ht="15" customHeight="1" x14ac:dyDescent="0.25">
      <c r="B44" s="15" t="s">
        <v>7</v>
      </c>
      <c r="C44" s="16" t="s">
        <v>73</v>
      </c>
      <c r="D44" s="268"/>
      <c r="E44" s="15">
        <f>D44*E38</f>
        <v>0</v>
      </c>
      <c r="F44" s="358"/>
      <c r="G44" s="358"/>
    </row>
    <row r="45" spans="2:8" ht="15" customHeight="1" x14ac:dyDescent="0.25">
      <c r="B45" s="15"/>
      <c r="C45" s="16" t="s">
        <v>51</v>
      </c>
      <c r="D45" s="19">
        <f>SUM(D43:D44)</f>
        <v>0</v>
      </c>
      <c r="E45" s="15">
        <f>SUM(E43:E44)</f>
        <v>0</v>
      </c>
      <c r="F45" s="358"/>
      <c r="G45" s="358"/>
    </row>
    <row r="46" spans="2:8" ht="15" customHeight="1" x14ac:dyDescent="0.25">
      <c r="B46" s="15" t="s">
        <v>9</v>
      </c>
      <c r="C46" s="16" t="s">
        <v>77</v>
      </c>
      <c r="D46" s="19">
        <f>D59*D45</f>
        <v>0</v>
      </c>
      <c r="E46" s="15">
        <f>D46*E38</f>
        <v>0</v>
      </c>
      <c r="F46" s="10"/>
      <c r="G46" s="10"/>
    </row>
    <row r="47" spans="2:8" x14ac:dyDescent="0.25">
      <c r="B47" s="328" t="s">
        <v>49</v>
      </c>
      <c r="C47" s="330"/>
      <c r="D47" s="20">
        <f>SUM(D45:D46)</f>
        <v>0</v>
      </c>
      <c r="E47" s="11">
        <f>SUM(E45:E46)</f>
        <v>0</v>
      </c>
      <c r="F47" s="10"/>
      <c r="G47" s="10"/>
    </row>
    <row r="48" spans="2:8" x14ac:dyDescent="0.25">
      <c r="B48" s="354"/>
      <c r="C48" s="355"/>
      <c r="D48" s="355"/>
      <c r="E48" s="356"/>
    </row>
    <row r="49" spans="1:7" x14ac:dyDescent="0.25">
      <c r="B49" s="11" t="s">
        <v>75</v>
      </c>
      <c r="C49" s="22" t="s">
        <v>76</v>
      </c>
      <c r="D49" s="11" t="s">
        <v>44</v>
      </c>
      <c r="E49" s="11" t="s">
        <v>30</v>
      </c>
    </row>
    <row r="50" spans="1:7" x14ac:dyDescent="0.25">
      <c r="B50" s="21" t="s">
        <v>31</v>
      </c>
      <c r="C50" s="34" t="s">
        <v>45</v>
      </c>
      <c r="D50" s="269"/>
      <c r="E50" s="15">
        <f>D50*$E$38</f>
        <v>0</v>
      </c>
      <c r="F50" s="358"/>
      <c r="G50" s="358"/>
    </row>
    <row r="51" spans="1:7" x14ac:dyDescent="0.25">
      <c r="B51" s="21" t="s">
        <v>7</v>
      </c>
      <c r="C51" s="34" t="s">
        <v>78</v>
      </c>
      <c r="D51" s="269"/>
      <c r="E51" s="15">
        <f t="shared" ref="E51:E58" si="0">D51*$E$38</f>
        <v>0</v>
      </c>
      <c r="F51" s="358"/>
      <c r="G51" s="358"/>
    </row>
    <row r="52" spans="1:7" x14ac:dyDescent="0.25">
      <c r="B52" s="21" t="s">
        <v>9</v>
      </c>
      <c r="C52" s="34" t="s">
        <v>79</v>
      </c>
      <c r="D52" s="269"/>
      <c r="E52" s="15">
        <f t="shared" si="0"/>
        <v>0</v>
      </c>
      <c r="F52" s="358"/>
      <c r="G52" s="358"/>
    </row>
    <row r="53" spans="1:7" x14ac:dyDescent="0.25">
      <c r="B53" s="21" t="s">
        <v>11</v>
      </c>
      <c r="C53" s="34" t="s">
        <v>80</v>
      </c>
      <c r="D53" s="269"/>
      <c r="E53" s="15">
        <f t="shared" si="0"/>
        <v>0</v>
      </c>
      <c r="F53" s="358"/>
      <c r="G53" s="358"/>
    </row>
    <row r="54" spans="1:7" x14ac:dyDescent="0.25">
      <c r="B54" s="21" t="s">
        <v>14</v>
      </c>
      <c r="C54" s="34" t="s">
        <v>81</v>
      </c>
      <c r="D54" s="269"/>
      <c r="E54" s="15">
        <f t="shared" si="0"/>
        <v>0</v>
      </c>
      <c r="F54" s="358"/>
      <c r="G54" s="358"/>
    </row>
    <row r="55" spans="1:7" x14ac:dyDescent="0.25">
      <c r="B55" s="21" t="s">
        <v>17</v>
      </c>
      <c r="C55" s="34" t="s">
        <v>48</v>
      </c>
      <c r="D55" s="269"/>
      <c r="E55" s="15">
        <f t="shared" si="0"/>
        <v>0</v>
      </c>
      <c r="F55" s="358"/>
      <c r="G55" s="358"/>
    </row>
    <row r="56" spans="1:7" x14ac:dyDescent="0.25">
      <c r="B56" s="21" t="s">
        <v>19</v>
      </c>
      <c r="C56" s="34" t="s">
        <v>46</v>
      </c>
      <c r="D56" s="269"/>
      <c r="E56" s="15">
        <f t="shared" si="0"/>
        <v>0</v>
      </c>
    </row>
    <row r="57" spans="1:7" x14ac:dyDescent="0.25">
      <c r="B57" s="21" t="s">
        <v>36</v>
      </c>
      <c r="C57" s="34" t="s">
        <v>47</v>
      </c>
      <c r="D57" s="269"/>
      <c r="E57" s="15">
        <f t="shared" si="0"/>
        <v>0</v>
      </c>
    </row>
    <row r="58" spans="1:7" x14ac:dyDescent="0.25">
      <c r="B58" s="21" t="s">
        <v>124</v>
      </c>
      <c r="C58" s="253" t="s">
        <v>125</v>
      </c>
      <c r="D58" s="269"/>
      <c r="E58" s="15">
        <f t="shared" si="0"/>
        <v>0</v>
      </c>
    </row>
    <row r="59" spans="1:7" x14ac:dyDescent="0.25">
      <c r="B59" s="328" t="s">
        <v>49</v>
      </c>
      <c r="C59" s="330"/>
      <c r="D59" s="25">
        <f>SUM(D50:D58)</f>
        <v>0</v>
      </c>
      <c r="E59" s="11">
        <f>SUM(E50:E58)</f>
        <v>0</v>
      </c>
    </row>
    <row r="60" spans="1:7" x14ac:dyDescent="0.25">
      <c r="B60" s="354"/>
      <c r="C60" s="355"/>
      <c r="D60" s="355"/>
      <c r="E60" s="356"/>
    </row>
    <row r="61" spans="1:7" x14ac:dyDescent="0.25">
      <c r="B61" s="11" t="s">
        <v>82</v>
      </c>
      <c r="C61" s="22" t="s">
        <v>38</v>
      </c>
      <c r="D61" s="11" t="s">
        <v>39</v>
      </c>
      <c r="E61" s="11" t="s">
        <v>30</v>
      </c>
      <c r="F61" s="358"/>
      <c r="G61" s="358"/>
    </row>
    <row r="62" spans="1:7" x14ac:dyDescent="0.25">
      <c r="B62" s="252" t="s">
        <v>31</v>
      </c>
      <c r="C62" s="34" t="s">
        <v>83</v>
      </c>
      <c r="D62" s="270"/>
      <c r="E62" s="56">
        <f>IF(2*22*D62-(0.06*E31)&gt;0,2*22*D62-(0.06*E31),0)</f>
        <v>0</v>
      </c>
      <c r="F62" s="358"/>
      <c r="G62" s="358"/>
    </row>
    <row r="63" spans="1:7" x14ac:dyDescent="0.25">
      <c r="A63" t="s">
        <v>126</v>
      </c>
      <c r="B63" s="252" t="s">
        <v>7</v>
      </c>
      <c r="C63" s="34" t="s">
        <v>84</v>
      </c>
      <c r="D63" s="270"/>
      <c r="E63" s="56">
        <f>D63*22</f>
        <v>0</v>
      </c>
      <c r="F63" s="358"/>
      <c r="G63" s="358"/>
    </row>
    <row r="64" spans="1:7" x14ac:dyDescent="0.25">
      <c r="B64" s="252" t="s">
        <v>9</v>
      </c>
      <c r="C64" s="34" t="s">
        <v>85</v>
      </c>
      <c r="D64" s="270"/>
      <c r="E64" s="251">
        <f>D64</f>
        <v>0</v>
      </c>
      <c r="F64" s="358"/>
      <c r="G64" s="358"/>
    </row>
    <row r="65" spans="2:5" x14ac:dyDescent="0.25">
      <c r="B65" s="252" t="s">
        <v>11</v>
      </c>
      <c r="C65" s="288" t="s">
        <v>86</v>
      </c>
      <c r="D65" s="270"/>
      <c r="E65" s="256">
        <f>D65</f>
        <v>0</v>
      </c>
    </row>
    <row r="66" spans="2:5" x14ac:dyDescent="0.25">
      <c r="B66" s="328" t="s">
        <v>109</v>
      </c>
      <c r="C66" s="329"/>
      <c r="D66" s="330"/>
      <c r="E66" s="11">
        <f>SUM(E62:E65)</f>
        <v>0</v>
      </c>
    </row>
    <row r="67" spans="2:5" x14ac:dyDescent="0.25">
      <c r="B67" s="354"/>
      <c r="C67" s="355"/>
      <c r="D67" s="355"/>
      <c r="E67" s="356"/>
    </row>
    <row r="68" spans="2:5" x14ac:dyDescent="0.25">
      <c r="B68" s="362" t="s">
        <v>88</v>
      </c>
      <c r="C68" s="363"/>
      <c r="D68" s="11" t="s">
        <v>44</v>
      </c>
      <c r="E68" s="11" t="s">
        <v>30</v>
      </c>
    </row>
    <row r="69" spans="2:5" x14ac:dyDescent="0.25">
      <c r="B69" s="21" t="s">
        <v>74</v>
      </c>
      <c r="C69" s="34" t="s">
        <v>71</v>
      </c>
      <c r="D69" s="24">
        <f>D47</f>
        <v>0</v>
      </c>
      <c r="E69" s="15">
        <f>E47</f>
        <v>0</v>
      </c>
    </row>
    <row r="70" spans="2:5" x14ac:dyDescent="0.25">
      <c r="B70" s="21" t="s">
        <v>75</v>
      </c>
      <c r="C70" s="34" t="s">
        <v>76</v>
      </c>
      <c r="D70" s="24">
        <f>D59</f>
        <v>0</v>
      </c>
      <c r="E70" s="15">
        <f>E59</f>
        <v>0</v>
      </c>
    </row>
    <row r="71" spans="2:5" x14ac:dyDescent="0.25">
      <c r="B71" s="21" t="s">
        <v>87</v>
      </c>
      <c r="C71" s="34" t="s">
        <v>38</v>
      </c>
      <c r="D71" s="32"/>
      <c r="E71" s="15">
        <f>E66</f>
        <v>0</v>
      </c>
    </row>
    <row r="72" spans="2:5" x14ac:dyDescent="0.25">
      <c r="B72" s="328" t="s">
        <v>49</v>
      </c>
      <c r="C72" s="329"/>
      <c r="D72" s="330"/>
      <c r="E72" s="11">
        <f>SUM(E69:E71)</f>
        <v>0</v>
      </c>
    </row>
    <row r="73" spans="2:5" x14ac:dyDescent="0.25">
      <c r="B73" s="354"/>
      <c r="C73" s="355"/>
      <c r="D73" s="355"/>
      <c r="E73" s="356"/>
    </row>
    <row r="74" spans="2:5" x14ac:dyDescent="0.25">
      <c r="B74" s="345" t="s">
        <v>89</v>
      </c>
      <c r="C74" s="346"/>
      <c r="D74" s="346"/>
      <c r="E74" s="347"/>
    </row>
    <row r="75" spans="2:5" x14ac:dyDescent="0.25">
      <c r="B75" s="354"/>
      <c r="C75" s="355"/>
      <c r="D75" s="355"/>
      <c r="E75" s="356"/>
    </row>
    <row r="76" spans="2:5" x14ac:dyDescent="0.25">
      <c r="B76" s="33">
        <v>3</v>
      </c>
      <c r="C76" s="22" t="s">
        <v>90</v>
      </c>
      <c r="D76" s="11" t="s">
        <v>44</v>
      </c>
      <c r="E76" s="11" t="s">
        <v>30</v>
      </c>
    </row>
    <row r="77" spans="2:5" x14ac:dyDescent="0.25">
      <c r="B77" s="21" t="s">
        <v>31</v>
      </c>
      <c r="C77" s="34" t="s">
        <v>91</v>
      </c>
      <c r="D77" s="269"/>
      <c r="E77" s="15">
        <f>D77*$E$38</f>
        <v>0</v>
      </c>
    </row>
    <row r="78" spans="2:5" x14ac:dyDescent="0.25">
      <c r="B78" s="21" t="s">
        <v>7</v>
      </c>
      <c r="C78" s="34" t="s">
        <v>92</v>
      </c>
      <c r="D78" s="35">
        <f>D57*D77</f>
        <v>0</v>
      </c>
      <c r="E78" s="15">
        <f t="shared" ref="E78:E82" si="1">D78*$E$38</f>
        <v>0</v>
      </c>
    </row>
    <row r="79" spans="2:5" x14ac:dyDescent="0.25">
      <c r="B79" s="21" t="s">
        <v>9</v>
      </c>
      <c r="C79" s="34" t="s">
        <v>93</v>
      </c>
      <c r="D79" s="35">
        <f>D57*50%*D77</f>
        <v>0</v>
      </c>
      <c r="E79" s="15">
        <f t="shared" si="1"/>
        <v>0</v>
      </c>
    </row>
    <row r="80" spans="2:5" x14ac:dyDescent="0.25">
      <c r="B80" s="21" t="s">
        <v>11</v>
      </c>
      <c r="C80" s="34" t="s">
        <v>94</v>
      </c>
      <c r="D80" s="269"/>
      <c r="E80" s="15">
        <f t="shared" si="1"/>
        <v>0</v>
      </c>
    </row>
    <row r="81" spans="2:7" ht="25.5" x14ac:dyDescent="0.25">
      <c r="B81" s="21" t="s">
        <v>14</v>
      </c>
      <c r="C81" s="34" t="s">
        <v>95</v>
      </c>
      <c r="D81" s="35">
        <f>D59*D80</f>
        <v>0</v>
      </c>
      <c r="E81" s="15">
        <f t="shared" si="1"/>
        <v>0</v>
      </c>
    </row>
    <row r="82" spans="2:7" x14ac:dyDescent="0.25">
      <c r="B82" s="21" t="s">
        <v>17</v>
      </c>
      <c r="C82" s="34" t="s">
        <v>96</v>
      </c>
      <c r="D82" s="35">
        <f>D57*50%*D80</f>
        <v>0</v>
      </c>
      <c r="E82" s="15">
        <f t="shared" si="1"/>
        <v>0</v>
      </c>
    </row>
    <row r="83" spans="2:7" x14ac:dyDescent="0.25">
      <c r="B83" s="328" t="s">
        <v>108</v>
      </c>
      <c r="C83" s="357"/>
      <c r="D83" s="20">
        <f>SUM(D77:D82)</f>
        <v>0</v>
      </c>
      <c r="E83" s="11">
        <f>SUM(E77:E82)</f>
        <v>0</v>
      </c>
    </row>
    <row r="84" spans="2:7" x14ac:dyDescent="0.25">
      <c r="B84" s="325"/>
      <c r="C84" s="326"/>
      <c r="D84" s="326"/>
      <c r="E84" s="327"/>
    </row>
    <row r="85" spans="2:7" x14ac:dyDescent="0.25">
      <c r="B85" s="345" t="s">
        <v>97</v>
      </c>
      <c r="C85" s="346"/>
      <c r="D85" s="346"/>
      <c r="E85" s="347"/>
    </row>
    <row r="86" spans="2:7" x14ac:dyDescent="0.25">
      <c r="B86" s="348"/>
      <c r="C86" s="349"/>
      <c r="D86" s="349"/>
      <c r="E86" s="350"/>
    </row>
    <row r="87" spans="2:7" x14ac:dyDescent="0.25">
      <c r="B87" s="11" t="s">
        <v>43</v>
      </c>
      <c r="C87" s="22" t="s">
        <v>98</v>
      </c>
      <c r="D87" s="20" t="s">
        <v>44</v>
      </c>
      <c r="E87" s="11" t="s">
        <v>30</v>
      </c>
    </row>
    <row r="88" spans="2:7" x14ac:dyDescent="0.25">
      <c r="B88" s="252" t="s">
        <v>31</v>
      </c>
      <c r="C88" s="34" t="s">
        <v>55</v>
      </c>
      <c r="D88" s="269"/>
      <c r="E88" s="38">
        <f>D88*$E$38</f>
        <v>0</v>
      </c>
    </row>
    <row r="89" spans="2:7" x14ac:dyDescent="0.25">
      <c r="B89" s="252" t="s">
        <v>7</v>
      </c>
      <c r="C89" s="34" t="s">
        <v>98</v>
      </c>
      <c r="D89" s="269"/>
      <c r="E89" s="38">
        <f t="shared" ref="E89:E93" si="2">D89*$E$38</f>
        <v>0</v>
      </c>
    </row>
    <row r="90" spans="2:7" x14ac:dyDescent="0.25">
      <c r="B90" s="252" t="s">
        <v>9</v>
      </c>
      <c r="C90" s="34" t="s">
        <v>99</v>
      </c>
      <c r="D90" s="269"/>
      <c r="E90" s="38">
        <f t="shared" si="2"/>
        <v>0</v>
      </c>
      <c r="F90" s="358"/>
      <c r="G90" s="358"/>
    </row>
    <row r="91" spans="2:7" x14ac:dyDescent="0.25">
      <c r="B91" s="252" t="s">
        <v>11</v>
      </c>
      <c r="C91" s="34" t="s">
        <v>56</v>
      </c>
      <c r="D91" s="269"/>
      <c r="E91" s="38">
        <f t="shared" si="2"/>
        <v>0</v>
      </c>
      <c r="F91" s="358"/>
      <c r="G91" s="358"/>
    </row>
    <row r="92" spans="2:7" x14ac:dyDescent="0.25">
      <c r="B92" s="252" t="s">
        <v>14</v>
      </c>
      <c r="C92" s="34" t="s">
        <v>53</v>
      </c>
      <c r="D92" s="269"/>
      <c r="E92" s="38">
        <f t="shared" si="2"/>
        <v>0</v>
      </c>
    </row>
    <row r="93" spans="2:7" x14ac:dyDescent="0.25">
      <c r="B93" s="252" t="s">
        <v>17</v>
      </c>
      <c r="C93" s="288" t="s">
        <v>86</v>
      </c>
      <c r="D93" s="269"/>
      <c r="E93" s="38">
        <f t="shared" si="2"/>
        <v>0</v>
      </c>
    </row>
    <row r="94" spans="2:7" ht="15" customHeight="1" x14ac:dyDescent="0.25">
      <c r="B94" s="359" t="s">
        <v>51</v>
      </c>
      <c r="C94" s="360"/>
      <c r="D94" s="35">
        <f>SUM(D88:D93)</f>
        <v>0</v>
      </c>
      <c r="E94" s="38">
        <f>SUM(E88:E93)</f>
        <v>0</v>
      </c>
    </row>
    <row r="95" spans="2:7" x14ac:dyDescent="0.25">
      <c r="B95" s="37" t="s">
        <v>19</v>
      </c>
      <c r="C95" s="39" t="s">
        <v>100</v>
      </c>
      <c r="D95" s="290">
        <f>D59*D94</f>
        <v>0</v>
      </c>
      <c r="E95" s="38">
        <f>D95*E38</f>
        <v>0</v>
      </c>
    </row>
    <row r="96" spans="2:7" x14ac:dyDescent="0.25">
      <c r="B96" s="328" t="s">
        <v>49</v>
      </c>
      <c r="C96" s="330"/>
      <c r="D96" s="20">
        <f>SUM(D94:D95)</f>
        <v>0</v>
      </c>
      <c r="E96" s="11">
        <f>SUM(E94:E95)</f>
        <v>0</v>
      </c>
    </row>
    <row r="97" spans="2:7" x14ac:dyDescent="0.25">
      <c r="B97" s="325"/>
      <c r="C97" s="326"/>
      <c r="D97" s="326"/>
      <c r="E97" s="327"/>
    </row>
    <row r="98" spans="2:7" x14ac:dyDescent="0.25">
      <c r="B98" s="12" t="s">
        <v>50</v>
      </c>
      <c r="C98" s="12" t="s">
        <v>101</v>
      </c>
      <c r="D98" s="20" t="s">
        <v>44</v>
      </c>
      <c r="E98" s="11" t="s">
        <v>30</v>
      </c>
      <c r="F98" s="353"/>
      <c r="G98" s="353"/>
    </row>
    <row r="99" spans="2:7" x14ac:dyDescent="0.25">
      <c r="B99" s="38" t="s">
        <v>31</v>
      </c>
      <c r="C99" s="40" t="s">
        <v>102</v>
      </c>
      <c r="D99" s="268"/>
      <c r="E99" s="38">
        <f>D99*E38</f>
        <v>0</v>
      </c>
      <c r="F99" s="353"/>
      <c r="G99" s="353"/>
    </row>
    <row r="100" spans="2:7" x14ac:dyDescent="0.25">
      <c r="B100" s="38" t="s">
        <v>7</v>
      </c>
      <c r="C100" s="39" t="s">
        <v>103</v>
      </c>
      <c r="D100" s="41">
        <f>D59*D99</f>
        <v>0</v>
      </c>
      <c r="E100" s="38">
        <f>D100*E38</f>
        <v>0</v>
      </c>
    </row>
    <row r="101" spans="2:7" x14ac:dyDescent="0.25">
      <c r="B101" s="328" t="s">
        <v>49</v>
      </c>
      <c r="C101" s="330"/>
      <c r="D101" s="44">
        <f>SUM(D99:D100)</f>
        <v>0</v>
      </c>
      <c r="E101" s="42">
        <f>SUM(E99:E100)</f>
        <v>0</v>
      </c>
    </row>
    <row r="102" spans="2:7" x14ac:dyDescent="0.25">
      <c r="B102" s="325"/>
      <c r="C102" s="326"/>
      <c r="D102" s="326"/>
      <c r="E102" s="327"/>
    </row>
    <row r="103" spans="2:7" x14ac:dyDescent="0.25">
      <c r="B103" s="328" t="s">
        <v>104</v>
      </c>
      <c r="C103" s="330"/>
      <c r="D103" s="11" t="s">
        <v>44</v>
      </c>
      <c r="E103" s="11" t="s">
        <v>30</v>
      </c>
    </row>
    <row r="104" spans="2:7" x14ac:dyDescent="0.25">
      <c r="B104" s="38" t="s">
        <v>43</v>
      </c>
      <c r="C104" s="40" t="s">
        <v>98</v>
      </c>
      <c r="D104" s="41">
        <f>D96</f>
        <v>0</v>
      </c>
      <c r="E104" s="38">
        <f>E96</f>
        <v>0</v>
      </c>
    </row>
    <row r="105" spans="2:7" x14ac:dyDescent="0.25">
      <c r="B105" s="38" t="s">
        <v>50</v>
      </c>
      <c r="C105" s="40" t="s">
        <v>101</v>
      </c>
      <c r="D105" s="41">
        <f>D101</f>
        <v>0</v>
      </c>
      <c r="E105" s="38">
        <f>E101</f>
        <v>0</v>
      </c>
    </row>
    <row r="106" spans="2:7" x14ac:dyDescent="0.25">
      <c r="B106" s="328" t="s">
        <v>107</v>
      </c>
      <c r="C106" s="330"/>
      <c r="D106" s="36">
        <f>SUM(D104:D105)</f>
        <v>0</v>
      </c>
      <c r="E106" s="11">
        <f>SUM(E104:E105)</f>
        <v>0</v>
      </c>
    </row>
    <row r="107" spans="2:7" x14ac:dyDescent="0.25">
      <c r="B107" s="325"/>
      <c r="C107" s="326"/>
      <c r="D107" s="326"/>
      <c r="E107" s="327"/>
    </row>
    <row r="108" spans="2:7" x14ac:dyDescent="0.25">
      <c r="B108" s="345" t="s">
        <v>105</v>
      </c>
      <c r="C108" s="346"/>
      <c r="D108" s="346"/>
      <c r="E108" s="347"/>
    </row>
    <row r="109" spans="2:7" x14ac:dyDescent="0.25">
      <c r="B109" s="348"/>
      <c r="C109" s="349"/>
      <c r="D109" s="349"/>
      <c r="E109" s="350"/>
    </row>
    <row r="110" spans="2:7" x14ac:dyDescent="0.25">
      <c r="B110" s="33">
        <v>5</v>
      </c>
      <c r="C110" s="328" t="s">
        <v>41</v>
      </c>
      <c r="D110" s="330"/>
      <c r="E110" s="11" t="s">
        <v>30</v>
      </c>
    </row>
    <row r="111" spans="2:7" x14ac:dyDescent="0.25">
      <c r="B111" s="252" t="s">
        <v>31</v>
      </c>
      <c r="C111" s="351" t="s">
        <v>129</v>
      </c>
      <c r="D111" s="352"/>
      <c r="E111" s="271"/>
    </row>
    <row r="112" spans="2:7" x14ac:dyDescent="0.25">
      <c r="B112" s="252" t="s">
        <v>7</v>
      </c>
      <c r="C112" s="351" t="s">
        <v>106</v>
      </c>
      <c r="D112" s="352"/>
      <c r="E112" s="271"/>
    </row>
    <row r="113" spans="2:5" x14ac:dyDescent="0.25">
      <c r="B113" s="252" t="s">
        <v>9</v>
      </c>
      <c r="C113" s="343" t="s">
        <v>86</v>
      </c>
      <c r="D113" s="344"/>
      <c r="E113" s="271"/>
    </row>
    <row r="114" spans="2:5" x14ac:dyDescent="0.25">
      <c r="B114" s="328" t="s">
        <v>42</v>
      </c>
      <c r="C114" s="329"/>
      <c r="D114" s="330"/>
      <c r="E114" s="11">
        <f>SUM(E111:E113)</f>
        <v>0</v>
      </c>
    </row>
    <row r="115" spans="2:5" x14ac:dyDescent="0.25">
      <c r="B115" s="325"/>
      <c r="C115" s="326"/>
      <c r="D115" s="326"/>
      <c r="E115" s="327"/>
    </row>
    <row r="116" spans="2:5" x14ac:dyDescent="0.25">
      <c r="B116" s="331" t="s">
        <v>112</v>
      </c>
      <c r="C116" s="331"/>
      <c r="D116" s="331"/>
      <c r="E116" s="250">
        <f>E38+E72+E83+E106+E114</f>
        <v>0</v>
      </c>
    </row>
    <row r="117" spans="2:5" x14ac:dyDescent="0.25">
      <c r="B117" s="332"/>
      <c r="C117" s="332"/>
      <c r="D117" s="332"/>
      <c r="E117" s="332"/>
    </row>
    <row r="118" spans="2:5" x14ac:dyDescent="0.25">
      <c r="B118" s="333" t="s">
        <v>110</v>
      </c>
      <c r="C118" s="333"/>
      <c r="D118" s="333"/>
      <c r="E118" s="333"/>
    </row>
    <row r="119" spans="2:5" x14ac:dyDescent="0.25">
      <c r="B119" s="334"/>
      <c r="C119" s="335"/>
      <c r="D119" s="335"/>
      <c r="E119" s="336"/>
    </row>
    <row r="120" spans="2:5" x14ac:dyDescent="0.25">
      <c r="B120" s="33">
        <v>6</v>
      </c>
      <c r="C120" s="22" t="s">
        <v>111</v>
      </c>
      <c r="D120" s="11" t="s">
        <v>44</v>
      </c>
      <c r="E120" s="11" t="s">
        <v>30</v>
      </c>
    </row>
    <row r="121" spans="2:5" ht="15.75" x14ac:dyDescent="0.25">
      <c r="B121" s="252" t="s">
        <v>31</v>
      </c>
      <c r="C121" s="23" t="s">
        <v>57</v>
      </c>
      <c r="D121" s="272"/>
      <c r="E121" s="43">
        <f>D121*E116</f>
        <v>0</v>
      </c>
    </row>
    <row r="122" spans="2:5" ht="15.75" customHeight="1" x14ac:dyDescent="0.25">
      <c r="B122" s="337" t="s">
        <v>51</v>
      </c>
      <c r="C122" s="338"/>
      <c r="D122" s="339"/>
      <c r="E122" s="43">
        <f>E116+E121</f>
        <v>0</v>
      </c>
    </row>
    <row r="123" spans="2:5" ht="15.75" x14ac:dyDescent="0.25">
      <c r="B123" s="252" t="s">
        <v>7</v>
      </c>
      <c r="C123" s="23" t="s">
        <v>40</v>
      </c>
      <c r="D123" s="272"/>
      <c r="E123" s="43">
        <f>D123*E122</f>
        <v>0</v>
      </c>
    </row>
    <row r="124" spans="2:5" ht="15.75" customHeight="1" x14ac:dyDescent="0.25">
      <c r="B124" s="337" t="s">
        <v>51</v>
      </c>
      <c r="C124" s="338"/>
      <c r="D124" s="338"/>
      <c r="E124" s="43">
        <f>E123+E122</f>
        <v>0</v>
      </c>
    </row>
    <row r="125" spans="2:5" ht="15.75" x14ac:dyDescent="0.25">
      <c r="B125" s="252" t="s">
        <v>9</v>
      </c>
      <c r="C125" s="340" t="s">
        <v>58</v>
      </c>
      <c r="D125" s="341"/>
      <c r="E125" s="342"/>
    </row>
    <row r="126" spans="2:5" x14ac:dyDescent="0.25">
      <c r="B126" s="254"/>
      <c r="C126" s="26" t="s">
        <v>59</v>
      </c>
      <c r="D126" s="272"/>
      <c r="E126" s="43">
        <f>D126*$E$124</f>
        <v>0</v>
      </c>
    </row>
    <row r="127" spans="2:5" x14ac:dyDescent="0.25">
      <c r="B127" s="254"/>
      <c r="C127" s="26" t="s">
        <v>60</v>
      </c>
      <c r="D127" s="272"/>
      <c r="E127" s="43">
        <f t="shared" ref="E127:E128" si="3">D127*$E$124</f>
        <v>0</v>
      </c>
    </row>
    <row r="128" spans="2:5" x14ac:dyDescent="0.25">
      <c r="B128" s="254"/>
      <c r="C128" s="26" t="s">
        <v>61</v>
      </c>
      <c r="D128" s="272"/>
      <c r="E128" s="43">
        <f t="shared" si="3"/>
        <v>0</v>
      </c>
    </row>
    <row r="129" spans="2:5" x14ac:dyDescent="0.25">
      <c r="B129" s="325" t="s">
        <v>113</v>
      </c>
      <c r="C129" s="327"/>
      <c r="D129" s="46">
        <f>SUM(D126:D128)</f>
        <v>0</v>
      </c>
      <c r="E129" s="43">
        <f>SUM(E126:E128)</f>
        <v>0</v>
      </c>
    </row>
    <row r="130" spans="2:5" x14ac:dyDescent="0.25">
      <c r="B130" s="328" t="s">
        <v>114</v>
      </c>
      <c r="C130" s="330"/>
      <c r="D130" s="49">
        <f>SUM(D121+D123+D129)</f>
        <v>0</v>
      </c>
      <c r="E130" s="42">
        <f>SUM(E129+E121+E123)</f>
        <v>0</v>
      </c>
    </row>
    <row r="131" spans="2:5" x14ac:dyDescent="0.25">
      <c r="B131" s="325"/>
      <c r="C131" s="326"/>
      <c r="D131" s="326"/>
      <c r="E131" s="327"/>
    </row>
    <row r="132" spans="2:5" x14ac:dyDescent="0.25">
      <c r="B132" s="321" t="s">
        <v>115</v>
      </c>
      <c r="C132" s="322"/>
      <c r="D132" s="323"/>
      <c r="E132" s="9" t="s">
        <v>30</v>
      </c>
    </row>
    <row r="133" spans="2:5" x14ac:dyDescent="0.25">
      <c r="B133" s="316" t="s">
        <v>62</v>
      </c>
      <c r="C133" s="324"/>
      <c r="D133" s="324"/>
      <c r="E133" s="317"/>
    </row>
    <row r="134" spans="2:5" x14ac:dyDescent="0.25">
      <c r="B134" s="258" t="s">
        <v>31</v>
      </c>
      <c r="C134" s="316" t="s">
        <v>63</v>
      </c>
      <c r="D134" s="317"/>
      <c r="E134" s="50">
        <f>E38</f>
        <v>0</v>
      </c>
    </row>
    <row r="135" spans="2:5" x14ac:dyDescent="0.25">
      <c r="B135" s="258" t="s">
        <v>7</v>
      </c>
      <c r="C135" s="316" t="s">
        <v>116</v>
      </c>
      <c r="D135" s="317"/>
      <c r="E135" s="50">
        <f>E72</f>
        <v>0</v>
      </c>
    </row>
    <row r="136" spans="2:5" x14ac:dyDescent="0.25">
      <c r="B136" s="258" t="s">
        <v>9</v>
      </c>
      <c r="C136" s="316" t="s">
        <v>117</v>
      </c>
      <c r="D136" s="317"/>
      <c r="E136" s="50">
        <f>E83</f>
        <v>0</v>
      </c>
    </row>
    <row r="137" spans="2:5" x14ac:dyDescent="0.25">
      <c r="B137" s="258" t="s">
        <v>11</v>
      </c>
      <c r="C137" s="316" t="s">
        <v>118</v>
      </c>
      <c r="D137" s="317"/>
      <c r="E137" s="50">
        <f>E106</f>
        <v>0</v>
      </c>
    </row>
    <row r="138" spans="2:5" x14ac:dyDescent="0.25">
      <c r="B138" s="258" t="s">
        <v>14</v>
      </c>
      <c r="C138" s="316" t="s">
        <v>119</v>
      </c>
      <c r="D138" s="317"/>
      <c r="E138" s="50">
        <f>E114</f>
        <v>0</v>
      </c>
    </row>
    <row r="139" spans="2:5" ht="15" customHeight="1" x14ac:dyDescent="0.25">
      <c r="B139" s="318" t="s">
        <v>120</v>
      </c>
      <c r="C139" s="319"/>
      <c r="D139" s="320"/>
      <c r="E139" s="50">
        <f>SUM(E134:E138)</f>
        <v>0</v>
      </c>
    </row>
    <row r="140" spans="2:5" x14ac:dyDescent="0.25">
      <c r="B140" s="258" t="s">
        <v>122</v>
      </c>
      <c r="C140" s="316" t="s">
        <v>121</v>
      </c>
      <c r="D140" s="317"/>
      <c r="E140" s="50">
        <f>E130</f>
        <v>0</v>
      </c>
    </row>
    <row r="141" spans="2:5" x14ac:dyDescent="0.25">
      <c r="B141" s="321" t="s">
        <v>123</v>
      </c>
      <c r="C141" s="322"/>
      <c r="D141" s="323"/>
      <c r="E141" s="51">
        <f xml:space="preserve"> E139+E140</f>
        <v>0</v>
      </c>
    </row>
  </sheetData>
  <sheetProtection algorithmName="SHA-512" hashValue="TDHAh2eLSgjNZQxiOEfil0ogjt+QW3tiMIJJ6zQ0ZTAn3DrlZdDXzEiJGZAqJT7l75saO7yrRKDscZt9Ykdp/Q==" saltValue="gzxQk9YfsGct2S+P+gWGbw==" spinCount="100000" sheet="1" objects="1" scenarios="1"/>
  <mergeCells count="94">
    <mergeCell ref="D20:E20"/>
    <mergeCell ref="D21:E21"/>
    <mergeCell ref="D22:E22"/>
    <mergeCell ref="B4:E4"/>
    <mergeCell ref="B5:E5"/>
    <mergeCell ref="B6:C6"/>
    <mergeCell ref="D6:E6"/>
    <mergeCell ref="B7:C7"/>
    <mergeCell ref="D7:E7"/>
    <mergeCell ref="B19:E19"/>
    <mergeCell ref="B8:E8"/>
    <mergeCell ref="B9:E9"/>
    <mergeCell ref="D10:E10"/>
    <mergeCell ref="D11:E11"/>
    <mergeCell ref="D12:E12"/>
    <mergeCell ref="D13:E13"/>
    <mergeCell ref="D14:E14"/>
    <mergeCell ref="D15:E15"/>
    <mergeCell ref="D16:E16"/>
    <mergeCell ref="B17:E17"/>
    <mergeCell ref="B18:E18"/>
    <mergeCell ref="B23:E23"/>
    <mergeCell ref="C24:D24"/>
    <mergeCell ref="B40:E40"/>
    <mergeCell ref="B41:E41"/>
    <mergeCell ref="F37:G39"/>
    <mergeCell ref="B38:D38"/>
    <mergeCell ref="B39:E39"/>
    <mergeCell ref="C26:D26"/>
    <mergeCell ref="B27:E27"/>
    <mergeCell ref="B28:E28"/>
    <mergeCell ref="B29:E29"/>
    <mergeCell ref="C30:D30"/>
    <mergeCell ref="C25:D25"/>
    <mergeCell ref="F42:G43"/>
    <mergeCell ref="F44:G45"/>
    <mergeCell ref="B47:C47"/>
    <mergeCell ref="B73:E73"/>
    <mergeCell ref="F50:G51"/>
    <mergeCell ref="F52:G53"/>
    <mergeCell ref="F54:G55"/>
    <mergeCell ref="B59:C59"/>
    <mergeCell ref="B60:E60"/>
    <mergeCell ref="F61:G62"/>
    <mergeCell ref="F63:G64"/>
    <mergeCell ref="B66:D66"/>
    <mergeCell ref="B67:E67"/>
    <mergeCell ref="B68:C68"/>
    <mergeCell ref="B72:D72"/>
    <mergeCell ref="B48:E48"/>
    <mergeCell ref="B101:C101"/>
    <mergeCell ref="B74:E74"/>
    <mergeCell ref="B75:E75"/>
    <mergeCell ref="B83:C83"/>
    <mergeCell ref="B84:E84"/>
    <mergeCell ref="B85:E85"/>
    <mergeCell ref="B86:E86"/>
    <mergeCell ref="F90:G91"/>
    <mergeCell ref="B94:C94"/>
    <mergeCell ref="B96:C96"/>
    <mergeCell ref="B97:E97"/>
    <mergeCell ref="F98:G99"/>
    <mergeCell ref="B115:E115"/>
    <mergeCell ref="B102:E102"/>
    <mergeCell ref="B103:C103"/>
    <mergeCell ref="B106:C106"/>
    <mergeCell ref="B107:E107"/>
    <mergeCell ref="B108:E108"/>
    <mergeCell ref="B109:E109"/>
    <mergeCell ref="C110:D110"/>
    <mergeCell ref="C111:D111"/>
    <mergeCell ref="C112:D112"/>
    <mergeCell ref="C113:D113"/>
    <mergeCell ref="B114:D114"/>
    <mergeCell ref="B133:E133"/>
    <mergeCell ref="B116:D116"/>
    <mergeCell ref="B117:E117"/>
    <mergeCell ref="B118:E118"/>
    <mergeCell ref="B119:E119"/>
    <mergeCell ref="B122:D122"/>
    <mergeCell ref="B124:D124"/>
    <mergeCell ref="C125:E125"/>
    <mergeCell ref="B129:C129"/>
    <mergeCell ref="B130:C130"/>
    <mergeCell ref="B131:E131"/>
    <mergeCell ref="B132:D132"/>
    <mergeCell ref="C140:D140"/>
    <mergeCell ref="B141:D141"/>
    <mergeCell ref="C134:D134"/>
    <mergeCell ref="C135:D135"/>
    <mergeCell ref="C136:D136"/>
    <mergeCell ref="C137:D137"/>
    <mergeCell ref="C138:D138"/>
    <mergeCell ref="B139:D13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141"/>
  <sheetViews>
    <sheetView topLeftCell="A4" workbookViewId="0">
      <selection activeCell="D95" sqref="D95"/>
    </sheetView>
  </sheetViews>
  <sheetFormatPr defaultRowHeight="15" x14ac:dyDescent="0.25"/>
  <cols>
    <col min="2" max="2" width="4.7109375" customWidth="1"/>
    <col min="3" max="3" width="58" bestFit="1" customWidth="1"/>
    <col min="4" max="4" width="13.7109375" customWidth="1"/>
    <col min="5" max="5" width="19.7109375" customWidth="1"/>
  </cols>
  <sheetData>
    <row r="4" spans="2:5" x14ac:dyDescent="0.25">
      <c r="B4" s="382" t="s">
        <v>844</v>
      </c>
      <c r="C4" s="382"/>
      <c r="D4" s="382"/>
      <c r="E4" s="382"/>
    </row>
    <row r="5" spans="2:5" x14ac:dyDescent="0.25">
      <c r="B5" s="383" t="s">
        <v>0</v>
      </c>
      <c r="C5" s="383"/>
      <c r="D5" s="383"/>
      <c r="E5" s="383"/>
    </row>
    <row r="6" spans="2:5" x14ac:dyDescent="0.25">
      <c r="B6" s="384" t="s">
        <v>1</v>
      </c>
      <c r="C6" s="384"/>
      <c r="D6" s="385" t="s">
        <v>584</v>
      </c>
      <c r="E6" s="386"/>
    </row>
    <row r="7" spans="2:5" x14ac:dyDescent="0.25">
      <c r="B7" s="384" t="s">
        <v>2</v>
      </c>
      <c r="C7" s="384"/>
      <c r="D7" s="387"/>
      <c r="E7" s="388"/>
    </row>
    <row r="8" spans="2:5" x14ac:dyDescent="0.25">
      <c r="B8" s="389"/>
      <c r="C8" s="389"/>
      <c r="D8" s="389"/>
      <c r="E8" s="389"/>
    </row>
    <row r="9" spans="2:5" x14ac:dyDescent="0.25">
      <c r="B9" s="389" t="s">
        <v>3</v>
      </c>
      <c r="C9" s="389"/>
      <c r="D9" s="389"/>
      <c r="E9" s="389"/>
    </row>
    <row r="10" spans="2:5" x14ac:dyDescent="0.25">
      <c r="B10" s="258" t="s">
        <v>5</v>
      </c>
      <c r="C10" s="255" t="s">
        <v>6</v>
      </c>
      <c r="D10" s="390"/>
      <c r="E10" s="391"/>
    </row>
    <row r="11" spans="2:5" x14ac:dyDescent="0.25">
      <c r="B11" s="258" t="s">
        <v>7</v>
      </c>
      <c r="C11" s="255" t="s">
        <v>8</v>
      </c>
      <c r="D11" s="364" t="s">
        <v>64</v>
      </c>
      <c r="E11" s="364"/>
    </row>
    <row r="12" spans="2:5" ht="30" customHeight="1" x14ac:dyDescent="0.25">
      <c r="B12" s="52" t="s">
        <v>9</v>
      </c>
      <c r="C12" s="2" t="s">
        <v>10</v>
      </c>
      <c r="D12" s="392"/>
      <c r="E12" s="393"/>
    </row>
    <row r="13" spans="2:5" x14ac:dyDescent="0.25">
      <c r="B13" s="258" t="s">
        <v>11</v>
      </c>
      <c r="C13" s="255" t="s">
        <v>12</v>
      </c>
      <c r="D13" s="366" t="s">
        <v>13</v>
      </c>
      <c r="E13" s="368"/>
    </row>
    <row r="14" spans="2:5" x14ac:dyDescent="0.25">
      <c r="B14" s="258" t="s">
        <v>14</v>
      </c>
      <c r="C14" s="255" t="s">
        <v>15</v>
      </c>
      <c r="D14" s="366" t="s">
        <v>16</v>
      </c>
      <c r="E14" s="368"/>
    </row>
    <row r="15" spans="2:5" x14ac:dyDescent="0.25">
      <c r="B15" s="258" t="s">
        <v>17</v>
      </c>
      <c r="C15" s="255" t="s">
        <v>18</v>
      </c>
      <c r="D15" s="373">
        <v>1</v>
      </c>
      <c r="E15" s="374"/>
    </row>
    <row r="16" spans="2:5" x14ac:dyDescent="0.25">
      <c r="B16" s="258" t="s">
        <v>19</v>
      </c>
      <c r="C16" s="255" t="s">
        <v>20</v>
      </c>
      <c r="D16" s="366">
        <v>12</v>
      </c>
      <c r="E16" s="368"/>
    </row>
    <row r="17" spans="2:5" x14ac:dyDescent="0.25">
      <c r="B17" s="375" t="s">
        <v>128</v>
      </c>
      <c r="C17" s="376"/>
      <c r="D17" s="376"/>
      <c r="E17" s="376"/>
    </row>
    <row r="18" spans="2:5" x14ac:dyDescent="0.25">
      <c r="B18" s="377" t="s">
        <v>21</v>
      </c>
      <c r="C18" s="378"/>
      <c r="D18" s="378"/>
      <c r="E18" s="379"/>
    </row>
    <row r="19" spans="2:5" x14ac:dyDescent="0.25">
      <c r="B19" s="364" t="s">
        <v>22</v>
      </c>
      <c r="C19" s="364"/>
      <c r="D19" s="364"/>
      <c r="E19" s="364"/>
    </row>
    <row r="20" spans="2:5" x14ac:dyDescent="0.25">
      <c r="B20" s="258">
        <v>1</v>
      </c>
      <c r="C20" s="255" t="s">
        <v>23</v>
      </c>
      <c r="D20" s="366" t="s">
        <v>24</v>
      </c>
      <c r="E20" s="368" t="s">
        <v>24</v>
      </c>
    </row>
    <row r="21" spans="2:5" x14ac:dyDescent="0.25">
      <c r="B21" s="258"/>
      <c r="C21" s="53" t="s">
        <v>840</v>
      </c>
      <c r="D21" s="366">
        <f>D15</f>
        <v>1</v>
      </c>
      <c r="E21" s="368">
        <v>1</v>
      </c>
    </row>
    <row r="22" spans="2:5" x14ac:dyDescent="0.25">
      <c r="B22" s="258">
        <v>2</v>
      </c>
      <c r="C22" s="8" t="s">
        <v>66</v>
      </c>
      <c r="D22" s="380"/>
      <c r="E22" s="381"/>
    </row>
    <row r="23" spans="2:5" x14ac:dyDescent="0.25">
      <c r="B23" s="364" t="s">
        <v>25</v>
      </c>
      <c r="C23" s="364"/>
      <c r="D23" s="364"/>
      <c r="E23" s="364"/>
    </row>
    <row r="24" spans="2:5" x14ac:dyDescent="0.25">
      <c r="B24" s="258">
        <v>3</v>
      </c>
      <c r="C24" s="316" t="s">
        <v>65</v>
      </c>
      <c r="D24" s="317"/>
      <c r="E24" s="265"/>
    </row>
    <row r="25" spans="2:5" x14ac:dyDescent="0.25">
      <c r="B25" s="258"/>
      <c r="C25" s="316" t="s">
        <v>26</v>
      </c>
      <c r="D25" s="317"/>
      <c r="E25" s="266"/>
    </row>
    <row r="26" spans="2:5" x14ac:dyDescent="0.25">
      <c r="B26" s="258">
        <v>5</v>
      </c>
      <c r="C26" s="316" t="s">
        <v>27</v>
      </c>
      <c r="D26" s="317"/>
      <c r="E26" s="267"/>
    </row>
    <row r="27" spans="2:5" x14ac:dyDescent="0.25">
      <c r="B27" s="366"/>
      <c r="C27" s="367"/>
      <c r="D27" s="367"/>
      <c r="E27" s="368"/>
    </row>
    <row r="28" spans="2:5" x14ac:dyDescent="0.25">
      <c r="B28" s="369" t="s">
        <v>28</v>
      </c>
      <c r="C28" s="369"/>
      <c r="D28" s="369"/>
      <c r="E28" s="369"/>
    </row>
    <row r="29" spans="2:5" x14ac:dyDescent="0.25">
      <c r="B29" s="370"/>
      <c r="C29" s="371"/>
      <c r="D29" s="371"/>
      <c r="E29" s="372"/>
    </row>
    <row r="30" spans="2:5" x14ac:dyDescent="0.25">
      <c r="B30" s="257">
        <v>1</v>
      </c>
      <c r="C30" s="321" t="s">
        <v>29</v>
      </c>
      <c r="D30" s="323"/>
      <c r="E30" s="257" t="s">
        <v>30</v>
      </c>
    </row>
    <row r="31" spans="2:5" x14ac:dyDescent="0.25">
      <c r="B31" s="258" t="s">
        <v>31</v>
      </c>
      <c r="C31" s="255" t="s">
        <v>32</v>
      </c>
      <c r="D31" s="54">
        <v>220</v>
      </c>
      <c r="E31" s="3">
        <f>E24/220*D31</f>
        <v>0</v>
      </c>
    </row>
    <row r="32" spans="2:5" x14ac:dyDescent="0.25">
      <c r="B32" s="258" t="s">
        <v>7</v>
      </c>
      <c r="C32" s="255" t="s">
        <v>33</v>
      </c>
      <c r="D32" s="4">
        <v>0.3</v>
      </c>
      <c r="E32" s="5">
        <f>D32*E31</f>
        <v>0</v>
      </c>
    </row>
    <row r="33" spans="2:8" x14ac:dyDescent="0.25">
      <c r="B33" s="258" t="s">
        <v>9</v>
      </c>
      <c r="C33" s="255" t="s">
        <v>34</v>
      </c>
      <c r="D33" s="4">
        <v>0</v>
      </c>
      <c r="E33" s="6">
        <f>D33*724</f>
        <v>0</v>
      </c>
    </row>
    <row r="34" spans="2:8" x14ac:dyDescent="0.25">
      <c r="B34" s="258" t="s">
        <v>11</v>
      </c>
      <c r="C34" s="255" t="s">
        <v>35</v>
      </c>
      <c r="D34" s="4">
        <v>0</v>
      </c>
      <c r="E34" s="6">
        <f>(E31/D31*15*D34*7)</f>
        <v>0</v>
      </c>
    </row>
    <row r="35" spans="2:8" x14ac:dyDescent="0.25">
      <c r="B35" s="258" t="s">
        <v>14</v>
      </c>
      <c r="C35" s="255" t="s">
        <v>68</v>
      </c>
      <c r="D35" s="4">
        <v>0</v>
      </c>
      <c r="E35" s="6">
        <v>0</v>
      </c>
    </row>
    <row r="36" spans="2:8" x14ac:dyDescent="0.25">
      <c r="B36" s="258" t="s">
        <v>17</v>
      </c>
      <c r="C36" s="255" t="s">
        <v>67</v>
      </c>
      <c r="D36" s="4">
        <v>0</v>
      </c>
      <c r="E36" s="6">
        <v>0</v>
      </c>
    </row>
    <row r="37" spans="2:8" ht="15" customHeight="1" x14ac:dyDescent="0.25">
      <c r="B37" s="258" t="s">
        <v>19</v>
      </c>
      <c r="C37" s="289" t="s">
        <v>86</v>
      </c>
      <c r="D37" s="4">
        <v>0</v>
      </c>
      <c r="E37" s="6">
        <v>0</v>
      </c>
      <c r="F37" s="358"/>
      <c r="G37" s="358"/>
    </row>
    <row r="38" spans="2:8" x14ac:dyDescent="0.25">
      <c r="B38" s="321" t="s">
        <v>37</v>
      </c>
      <c r="C38" s="322"/>
      <c r="D38" s="323"/>
      <c r="E38" s="7">
        <f>SUM(E31:E37)</f>
        <v>0</v>
      </c>
      <c r="F38" s="358"/>
      <c r="G38" s="358"/>
    </row>
    <row r="39" spans="2:8" x14ac:dyDescent="0.25">
      <c r="B39" s="365"/>
      <c r="C39" s="365"/>
      <c r="D39" s="365"/>
      <c r="E39" s="365"/>
      <c r="F39" s="358"/>
      <c r="G39" s="358"/>
    </row>
    <row r="40" spans="2:8" x14ac:dyDescent="0.25">
      <c r="B40" s="345" t="s">
        <v>69</v>
      </c>
      <c r="C40" s="346"/>
      <c r="D40" s="346"/>
      <c r="E40" s="347"/>
      <c r="F40" s="18"/>
      <c r="G40" s="18"/>
    </row>
    <row r="41" spans="2:8" x14ac:dyDescent="0.25">
      <c r="B41" s="354"/>
      <c r="C41" s="355"/>
      <c r="D41" s="355"/>
      <c r="E41" s="356"/>
      <c r="F41" s="18"/>
      <c r="G41" s="18"/>
    </row>
    <row r="42" spans="2:8" ht="15.75" customHeight="1" x14ac:dyDescent="0.25">
      <c r="B42" s="13" t="s">
        <v>70</v>
      </c>
      <c r="C42" s="14" t="s">
        <v>71</v>
      </c>
      <c r="D42" s="13" t="s">
        <v>44</v>
      </c>
      <c r="E42" s="13" t="s">
        <v>30</v>
      </c>
      <c r="F42" s="361"/>
      <c r="G42" s="361"/>
      <c r="H42" s="17"/>
    </row>
    <row r="43" spans="2:8" ht="15.75" customHeight="1" x14ac:dyDescent="0.25">
      <c r="B43" s="15" t="s">
        <v>31</v>
      </c>
      <c r="C43" s="16" t="s">
        <v>72</v>
      </c>
      <c r="D43" s="268"/>
      <c r="E43" s="15">
        <f>D43*E38</f>
        <v>0</v>
      </c>
      <c r="F43" s="361"/>
      <c r="G43" s="361"/>
      <c r="H43" s="17"/>
    </row>
    <row r="44" spans="2:8" ht="15" customHeight="1" x14ac:dyDescent="0.25">
      <c r="B44" s="15" t="s">
        <v>7</v>
      </c>
      <c r="C44" s="16" t="s">
        <v>73</v>
      </c>
      <c r="D44" s="268"/>
      <c r="E44" s="15">
        <f>D44*E38</f>
        <v>0</v>
      </c>
      <c r="F44" s="358"/>
      <c r="G44" s="358"/>
    </row>
    <row r="45" spans="2:8" ht="15" customHeight="1" x14ac:dyDescent="0.25">
      <c r="B45" s="15"/>
      <c r="C45" s="16" t="s">
        <v>51</v>
      </c>
      <c r="D45" s="19">
        <f>SUM(D43:D44)</f>
        <v>0</v>
      </c>
      <c r="E45" s="15">
        <f>SUM(E43:E44)</f>
        <v>0</v>
      </c>
      <c r="F45" s="358"/>
      <c r="G45" s="358"/>
    </row>
    <row r="46" spans="2:8" ht="15" customHeight="1" x14ac:dyDescent="0.25">
      <c r="B46" s="15" t="s">
        <v>9</v>
      </c>
      <c r="C46" s="16" t="s">
        <v>77</v>
      </c>
      <c r="D46" s="19">
        <f>D59*D45</f>
        <v>0</v>
      </c>
      <c r="E46" s="15">
        <f>D46*E38</f>
        <v>0</v>
      </c>
      <c r="F46" s="10"/>
      <c r="G46" s="10"/>
    </row>
    <row r="47" spans="2:8" x14ac:dyDescent="0.25">
      <c r="B47" s="328" t="s">
        <v>49</v>
      </c>
      <c r="C47" s="330"/>
      <c r="D47" s="20">
        <f>SUM(D45:D46)</f>
        <v>0</v>
      </c>
      <c r="E47" s="11">
        <f>SUM(E45:E46)</f>
        <v>0</v>
      </c>
      <c r="F47" s="10"/>
      <c r="G47" s="10"/>
    </row>
    <row r="48" spans="2:8" x14ac:dyDescent="0.25">
      <c r="B48" s="354"/>
      <c r="C48" s="355"/>
      <c r="D48" s="355"/>
      <c r="E48" s="356"/>
    </row>
    <row r="49" spans="1:7" x14ac:dyDescent="0.25">
      <c r="B49" s="11" t="s">
        <v>75</v>
      </c>
      <c r="C49" s="22" t="s">
        <v>76</v>
      </c>
      <c r="D49" s="11" t="s">
        <v>44</v>
      </c>
      <c r="E49" s="11" t="s">
        <v>30</v>
      </c>
    </row>
    <row r="50" spans="1:7" x14ac:dyDescent="0.25">
      <c r="B50" s="21" t="s">
        <v>31</v>
      </c>
      <c r="C50" s="34" t="s">
        <v>45</v>
      </c>
      <c r="D50" s="269"/>
      <c r="E50" s="15">
        <f>D50*$E$38</f>
        <v>0</v>
      </c>
      <c r="F50" s="358"/>
      <c r="G50" s="358"/>
    </row>
    <row r="51" spans="1:7" x14ac:dyDescent="0.25">
      <c r="B51" s="21" t="s">
        <v>7</v>
      </c>
      <c r="C51" s="34" t="s">
        <v>78</v>
      </c>
      <c r="D51" s="269"/>
      <c r="E51" s="15">
        <f t="shared" ref="E51:E58" si="0">D51*$E$38</f>
        <v>0</v>
      </c>
      <c r="F51" s="358"/>
      <c r="G51" s="358"/>
    </row>
    <row r="52" spans="1:7" x14ac:dyDescent="0.25">
      <c r="B52" s="21" t="s">
        <v>9</v>
      </c>
      <c r="C52" s="34" t="s">
        <v>79</v>
      </c>
      <c r="D52" s="269"/>
      <c r="E52" s="15">
        <f t="shared" si="0"/>
        <v>0</v>
      </c>
      <c r="F52" s="358"/>
      <c r="G52" s="358"/>
    </row>
    <row r="53" spans="1:7" x14ac:dyDescent="0.25">
      <c r="B53" s="21" t="s">
        <v>11</v>
      </c>
      <c r="C53" s="34" t="s">
        <v>80</v>
      </c>
      <c r="D53" s="269"/>
      <c r="E53" s="15">
        <f t="shared" si="0"/>
        <v>0</v>
      </c>
      <c r="F53" s="358"/>
      <c r="G53" s="358"/>
    </row>
    <row r="54" spans="1:7" x14ac:dyDescent="0.25">
      <c r="B54" s="21" t="s">
        <v>14</v>
      </c>
      <c r="C54" s="34" t="s">
        <v>81</v>
      </c>
      <c r="D54" s="269"/>
      <c r="E54" s="15">
        <f t="shared" si="0"/>
        <v>0</v>
      </c>
      <c r="F54" s="358"/>
      <c r="G54" s="358"/>
    </row>
    <row r="55" spans="1:7" x14ac:dyDescent="0.25">
      <c r="B55" s="21" t="s">
        <v>17</v>
      </c>
      <c r="C55" s="34" t="s">
        <v>48</v>
      </c>
      <c r="D55" s="269"/>
      <c r="E55" s="15">
        <f t="shared" si="0"/>
        <v>0</v>
      </c>
      <c r="F55" s="358"/>
      <c r="G55" s="358"/>
    </row>
    <row r="56" spans="1:7" x14ac:dyDescent="0.25">
      <c r="B56" s="21" t="s">
        <v>19</v>
      </c>
      <c r="C56" s="34" t="s">
        <v>46</v>
      </c>
      <c r="D56" s="269"/>
      <c r="E56" s="15">
        <f t="shared" si="0"/>
        <v>0</v>
      </c>
    </row>
    <row r="57" spans="1:7" x14ac:dyDescent="0.25">
      <c r="B57" s="21" t="s">
        <v>36</v>
      </c>
      <c r="C57" s="34" t="s">
        <v>47</v>
      </c>
      <c r="D57" s="269"/>
      <c r="E57" s="15">
        <f t="shared" si="0"/>
        <v>0</v>
      </c>
    </row>
    <row r="58" spans="1:7" x14ac:dyDescent="0.25">
      <c r="B58" s="21" t="s">
        <v>124</v>
      </c>
      <c r="C58" s="253" t="s">
        <v>125</v>
      </c>
      <c r="D58" s="269"/>
      <c r="E58" s="15">
        <f t="shared" si="0"/>
        <v>0</v>
      </c>
    </row>
    <row r="59" spans="1:7" x14ac:dyDescent="0.25">
      <c r="B59" s="328" t="s">
        <v>49</v>
      </c>
      <c r="C59" s="330"/>
      <c r="D59" s="25">
        <f>SUM(D50:D58)</f>
        <v>0</v>
      </c>
      <c r="E59" s="11">
        <f>SUM(E50:E58)</f>
        <v>0</v>
      </c>
    </row>
    <row r="60" spans="1:7" x14ac:dyDescent="0.25">
      <c r="B60" s="354"/>
      <c r="C60" s="355"/>
      <c r="D60" s="355"/>
      <c r="E60" s="356"/>
    </row>
    <row r="61" spans="1:7" x14ac:dyDescent="0.25">
      <c r="B61" s="11" t="s">
        <v>82</v>
      </c>
      <c r="C61" s="22" t="s">
        <v>38</v>
      </c>
      <c r="D61" s="11" t="s">
        <v>39</v>
      </c>
      <c r="E61" s="11" t="s">
        <v>30</v>
      </c>
      <c r="F61" s="358"/>
      <c r="G61" s="358"/>
    </row>
    <row r="62" spans="1:7" x14ac:dyDescent="0.25">
      <c r="B62" s="252" t="s">
        <v>31</v>
      </c>
      <c r="C62" s="34" t="s">
        <v>83</v>
      </c>
      <c r="D62" s="270"/>
      <c r="E62" s="56">
        <f>IF(2*22*D62-(0.06*E31)&gt;0,2*22*D62-(0.06*E31),0)</f>
        <v>0</v>
      </c>
      <c r="F62" s="358"/>
      <c r="G62" s="358"/>
    </row>
    <row r="63" spans="1:7" x14ac:dyDescent="0.25">
      <c r="A63" t="s">
        <v>126</v>
      </c>
      <c r="B63" s="252" t="s">
        <v>7</v>
      </c>
      <c r="C63" s="34" t="s">
        <v>84</v>
      </c>
      <c r="D63" s="270"/>
      <c r="E63" s="56">
        <f>D63*22</f>
        <v>0</v>
      </c>
      <c r="F63" s="358"/>
      <c r="G63" s="358"/>
    </row>
    <row r="64" spans="1:7" x14ac:dyDescent="0.25">
      <c r="B64" s="252" t="s">
        <v>9</v>
      </c>
      <c r="C64" s="34" t="s">
        <v>85</v>
      </c>
      <c r="D64" s="270"/>
      <c r="E64" s="251">
        <f>D64</f>
        <v>0</v>
      </c>
      <c r="F64" s="358"/>
      <c r="G64" s="358"/>
    </row>
    <row r="65" spans="2:5" x14ac:dyDescent="0.25">
      <c r="B65" s="252" t="s">
        <v>11</v>
      </c>
      <c r="C65" s="288" t="s">
        <v>86</v>
      </c>
      <c r="D65" s="270"/>
      <c r="E65" s="256">
        <f>D65</f>
        <v>0</v>
      </c>
    </row>
    <row r="66" spans="2:5" x14ac:dyDescent="0.25">
      <c r="B66" s="328" t="s">
        <v>109</v>
      </c>
      <c r="C66" s="329"/>
      <c r="D66" s="330"/>
      <c r="E66" s="11">
        <f>SUM(E62:E65)</f>
        <v>0</v>
      </c>
    </row>
    <row r="67" spans="2:5" x14ac:dyDescent="0.25">
      <c r="B67" s="354"/>
      <c r="C67" s="355"/>
      <c r="D67" s="355"/>
      <c r="E67" s="356"/>
    </row>
    <row r="68" spans="2:5" x14ac:dyDescent="0.25">
      <c r="B68" s="362" t="s">
        <v>88</v>
      </c>
      <c r="C68" s="363"/>
      <c r="D68" s="11" t="s">
        <v>44</v>
      </c>
      <c r="E68" s="11" t="s">
        <v>30</v>
      </c>
    </row>
    <row r="69" spans="2:5" x14ac:dyDescent="0.25">
      <c r="B69" s="21" t="s">
        <v>74</v>
      </c>
      <c r="C69" s="34" t="s">
        <v>71</v>
      </c>
      <c r="D69" s="24">
        <f>D47</f>
        <v>0</v>
      </c>
      <c r="E69" s="15">
        <f>E47</f>
        <v>0</v>
      </c>
    </row>
    <row r="70" spans="2:5" x14ac:dyDescent="0.25">
      <c r="B70" s="21" t="s">
        <v>75</v>
      </c>
      <c r="C70" s="34" t="s">
        <v>76</v>
      </c>
      <c r="D70" s="24">
        <f>D59</f>
        <v>0</v>
      </c>
      <c r="E70" s="15">
        <f>E59</f>
        <v>0</v>
      </c>
    </row>
    <row r="71" spans="2:5" x14ac:dyDescent="0.25">
      <c r="B71" s="21" t="s">
        <v>87</v>
      </c>
      <c r="C71" s="34" t="s">
        <v>38</v>
      </c>
      <c r="D71" s="32"/>
      <c r="E71" s="15">
        <f>E66</f>
        <v>0</v>
      </c>
    </row>
    <row r="72" spans="2:5" x14ac:dyDescent="0.25">
      <c r="B72" s="328" t="s">
        <v>49</v>
      </c>
      <c r="C72" s="329"/>
      <c r="D72" s="330"/>
      <c r="E72" s="11">
        <f>SUM(E69:E71)</f>
        <v>0</v>
      </c>
    </row>
    <row r="73" spans="2:5" x14ac:dyDescent="0.25">
      <c r="B73" s="354"/>
      <c r="C73" s="355"/>
      <c r="D73" s="355"/>
      <c r="E73" s="356"/>
    </row>
    <row r="74" spans="2:5" x14ac:dyDescent="0.25">
      <c r="B74" s="345" t="s">
        <v>89</v>
      </c>
      <c r="C74" s="346"/>
      <c r="D74" s="346"/>
      <c r="E74" s="347"/>
    </row>
    <row r="75" spans="2:5" x14ac:dyDescent="0.25">
      <c r="B75" s="354"/>
      <c r="C75" s="355"/>
      <c r="D75" s="355"/>
      <c r="E75" s="356"/>
    </row>
    <row r="76" spans="2:5" x14ac:dyDescent="0.25">
      <c r="B76" s="33">
        <v>3</v>
      </c>
      <c r="C76" s="22" t="s">
        <v>90</v>
      </c>
      <c r="D76" s="11" t="s">
        <v>44</v>
      </c>
      <c r="E76" s="11" t="s">
        <v>30</v>
      </c>
    </row>
    <row r="77" spans="2:5" x14ac:dyDescent="0.25">
      <c r="B77" s="21" t="s">
        <v>31</v>
      </c>
      <c r="C77" s="34" t="s">
        <v>91</v>
      </c>
      <c r="D77" s="269"/>
      <c r="E77" s="15">
        <f>D77*$E$38</f>
        <v>0</v>
      </c>
    </row>
    <row r="78" spans="2:5" x14ac:dyDescent="0.25">
      <c r="B78" s="21" t="s">
        <v>7</v>
      </c>
      <c r="C78" s="34" t="s">
        <v>92</v>
      </c>
      <c r="D78" s="35">
        <f>D57*D77</f>
        <v>0</v>
      </c>
      <c r="E78" s="15">
        <f t="shared" ref="E78:E82" si="1">D78*$E$38</f>
        <v>0</v>
      </c>
    </row>
    <row r="79" spans="2:5" x14ac:dyDescent="0.25">
      <c r="B79" s="21" t="s">
        <v>9</v>
      </c>
      <c r="C79" s="34" t="s">
        <v>93</v>
      </c>
      <c r="D79" s="35">
        <f>D57*50%*D77</f>
        <v>0</v>
      </c>
      <c r="E79" s="15">
        <f t="shared" si="1"/>
        <v>0</v>
      </c>
    </row>
    <row r="80" spans="2:5" x14ac:dyDescent="0.25">
      <c r="B80" s="21" t="s">
        <v>11</v>
      </c>
      <c r="C80" s="34" t="s">
        <v>94</v>
      </c>
      <c r="D80" s="269"/>
      <c r="E80" s="15">
        <f t="shared" si="1"/>
        <v>0</v>
      </c>
    </row>
    <row r="81" spans="2:7" ht="25.5" x14ac:dyDescent="0.25">
      <c r="B81" s="21" t="s">
        <v>14</v>
      </c>
      <c r="C81" s="34" t="s">
        <v>95</v>
      </c>
      <c r="D81" s="35">
        <f>D59*D80</f>
        <v>0</v>
      </c>
      <c r="E81" s="15">
        <f t="shared" si="1"/>
        <v>0</v>
      </c>
    </row>
    <row r="82" spans="2:7" x14ac:dyDescent="0.25">
      <c r="B82" s="21" t="s">
        <v>17</v>
      </c>
      <c r="C82" s="34" t="s">
        <v>96</v>
      </c>
      <c r="D82" s="35">
        <f>D57*50%*D80</f>
        <v>0</v>
      </c>
      <c r="E82" s="15">
        <f t="shared" si="1"/>
        <v>0</v>
      </c>
    </row>
    <row r="83" spans="2:7" x14ac:dyDescent="0.25">
      <c r="B83" s="328" t="s">
        <v>108</v>
      </c>
      <c r="C83" s="357"/>
      <c r="D83" s="20">
        <f>SUM(D77:D82)</f>
        <v>0</v>
      </c>
      <c r="E83" s="11">
        <f>SUM(E77:E82)</f>
        <v>0</v>
      </c>
    </row>
    <row r="84" spans="2:7" x14ac:dyDescent="0.25">
      <c r="B84" s="325"/>
      <c r="C84" s="326"/>
      <c r="D84" s="326"/>
      <c r="E84" s="327"/>
    </row>
    <row r="85" spans="2:7" x14ac:dyDescent="0.25">
      <c r="B85" s="345" t="s">
        <v>97</v>
      </c>
      <c r="C85" s="346"/>
      <c r="D85" s="346"/>
      <c r="E85" s="347"/>
    </row>
    <row r="86" spans="2:7" x14ac:dyDescent="0.25">
      <c r="B86" s="348"/>
      <c r="C86" s="349"/>
      <c r="D86" s="349"/>
      <c r="E86" s="350"/>
    </row>
    <row r="87" spans="2:7" x14ac:dyDescent="0.25">
      <c r="B87" s="11" t="s">
        <v>43</v>
      </c>
      <c r="C87" s="22" t="s">
        <v>98</v>
      </c>
      <c r="D87" s="20" t="s">
        <v>44</v>
      </c>
      <c r="E87" s="11" t="s">
        <v>30</v>
      </c>
    </row>
    <row r="88" spans="2:7" x14ac:dyDescent="0.25">
      <c r="B88" s="252" t="s">
        <v>31</v>
      </c>
      <c r="C88" s="34" t="s">
        <v>55</v>
      </c>
      <c r="D88" s="269"/>
      <c r="E88" s="38">
        <f>D88*$E$38</f>
        <v>0</v>
      </c>
    </row>
    <row r="89" spans="2:7" x14ac:dyDescent="0.25">
      <c r="B89" s="252" t="s">
        <v>7</v>
      </c>
      <c r="C89" s="34" t="s">
        <v>98</v>
      </c>
      <c r="D89" s="269"/>
      <c r="E89" s="38">
        <f t="shared" ref="E89:E93" si="2">D89*$E$38</f>
        <v>0</v>
      </c>
    </row>
    <row r="90" spans="2:7" x14ac:dyDescent="0.25">
      <c r="B90" s="252" t="s">
        <v>9</v>
      </c>
      <c r="C90" s="34" t="s">
        <v>99</v>
      </c>
      <c r="D90" s="269"/>
      <c r="E90" s="38">
        <f t="shared" si="2"/>
        <v>0</v>
      </c>
      <c r="F90" s="358"/>
      <c r="G90" s="358"/>
    </row>
    <row r="91" spans="2:7" x14ac:dyDescent="0.25">
      <c r="B91" s="252" t="s">
        <v>11</v>
      </c>
      <c r="C91" s="34" t="s">
        <v>56</v>
      </c>
      <c r="D91" s="269"/>
      <c r="E91" s="38">
        <f t="shared" si="2"/>
        <v>0</v>
      </c>
      <c r="F91" s="358"/>
      <c r="G91" s="358"/>
    </row>
    <row r="92" spans="2:7" x14ac:dyDescent="0.25">
      <c r="B92" s="252" t="s">
        <v>14</v>
      </c>
      <c r="C92" s="34" t="s">
        <v>53</v>
      </c>
      <c r="D92" s="269"/>
      <c r="E92" s="38">
        <f t="shared" si="2"/>
        <v>0</v>
      </c>
    </row>
    <row r="93" spans="2:7" x14ac:dyDescent="0.25">
      <c r="B93" s="252" t="s">
        <v>17</v>
      </c>
      <c r="C93" s="288" t="s">
        <v>86</v>
      </c>
      <c r="D93" s="269"/>
      <c r="E93" s="38">
        <f t="shared" si="2"/>
        <v>0</v>
      </c>
    </row>
    <row r="94" spans="2:7" ht="15" customHeight="1" x14ac:dyDescent="0.25">
      <c r="B94" s="359" t="s">
        <v>51</v>
      </c>
      <c r="C94" s="360"/>
      <c r="D94" s="35">
        <f>SUM(D88:D93)</f>
        <v>0</v>
      </c>
      <c r="E94" s="38">
        <f>SUM(E88:E93)</f>
        <v>0</v>
      </c>
    </row>
    <row r="95" spans="2:7" x14ac:dyDescent="0.25">
      <c r="B95" s="37" t="s">
        <v>19</v>
      </c>
      <c r="C95" s="39" t="s">
        <v>100</v>
      </c>
      <c r="D95" s="291">
        <f>D59*D94</f>
        <v>0</v>
      </c>
      <c r="E95" s="38">
        <f>D95*E38</f>
        <v>0</v>
      </c>
    </row>
    <row r="96" spans="2:7" x14ac:dyDescent="0.25">
      <c r="B96" s="328" t="s">
        <v>49</v>
      </c>
      <c r="C96" s="330"/>
      <c r="D96" s="20">
        <f>SUM(D94:D95)</f>
        <v>0</v>
      </c>
      <c r="E96" s="11">
        <f>SUM(E94:E95)</f>
        <v>0</v>
      </c>
    </row>
    <row r="97" spans="2:7" x14ac:dyDescent="0.25">
      <c r="B97" s="325"/>
      <c r="C97" s="326"/>
      <c r="D97" s="326"/>
      <c r="E97" s="327"/>
    </row>
    <row r="98" spans="2:7" x14ac:dyDescent="0.25">
      <c r="B98" s="12" t="s">
        <v>50</v>
      </c>
      <c r="C98" s="12" t="s">
        <v>101</v>
      </c>
      <c r="D98" s="20" t="s">
        <v>44</v>
      </c>
      <c r="E98" s="11" t="s">
        <v>30</v>
      </c>
      <c r="F98" s="353"/>
      <c r="G98" s="353"/>
    </row>
    <row r="99" spans="2:7" x14ac:dyDescent="0.25">
      <c r="B99" s="38" t="s">
        <v>31</v>
      </c>
      <c r="C99" s="40" t="s">
        <v>102</v>
      </c>
      <c r="D99" s="268"/>
      <c r="E99" s="38">
        <f>D99*E38</f>
        <v>0</v>
      </c>
      <c r="F99" s="353"/>
      <c r="G99" s="353"/>
    </row>
    <row r="100" spans="2:7" x14ac:dyDescent="0.25">
      <c r="B100" s="38" t="s">
        <v>7</v>
      </c>
      <c r="C100" s="39" t="s">
        <v>103</v>
      </c>
      <c r="D100" s="41">
        <f>D59*D99</f>
        <v>0</v>
      </c>
      <c r="E100" s="38">
        <f>D100*E38</f>
        <v>0</v>
      </c>
    </row>
    <row r="101" spans="2:7" x14ac:dyDescent="0.25">
      <c r="B101" s="328" t="s">
        <v>49</v>
      </c>
      <c r="C101" s="330"/>
      <c r="D101" s="44">
        <f>SUM(D99:D100)</f>
        <v>0</v>
      </c>
      <c r="E101" s="42">
        <f>SUM(E99:E100)</f>
        <v>0</v>
      </c>
    </row>
    <row r="102" spans="2:7" x14ac:dyDescent="0.25">
      <c r="B102" s="325"/>
      <c r="C102" s="326"/>
      <c r="D102" s="326"/>
      <c r="E102" s="327"/>
    </row>
    <row r="103" spans="2:7" x14ac:dyDescent="0.25">
      <c r="B103" s="328" t="s">
        <v>104</v>
      </c>
      <c r="C103" s="330"/>
      <c r="D103" s="11" t="s">
        <v>44</v>
      </c>
      <c r="E103" s="11" t="s">
        <v>30</v>
      </c>
    </row>
    <row r="104" spans="2:7" x14ac:dyDescent="0.25">
      <c r="B104" s="38" t="s">
        <v>43</v>
      </c>
      <c r="C104" s="40" t="s">
        <v>98</v>
      </c>
      <c r="D104" s="41">
        <f>D96</f>
        <v>0</v>
      </c>
      <c r="E104" s="38">
        <f>E96</f>
        <v>0</v>
      </c>
    </row>
    <row r="105" spans="2:7" x14ac:dyDescent="0.25">
      <c r="B105" s="38" t="s">
        <v>50</v>
      </c>
      <c r="C105" s="40" t="s">
        <v>101</v>
      </c>
      <c r="D105" s="41">
        <f>D101</f>
        <v>0</v>
      </c>
      <c r="E105" s="38">
        <f>E101</f>
        <v>0</v>
      </c>
    </row>
    <row r="106" spans="2:7" x14ac:dyDescent="0.25">
      <c r="B106" s="328" t="s">
        <v>107</v>
      </c>
      <c r="C106" s="330"/>
      <c r="D106" s="36">
        <f>SUM(D104:D105)</f>
        <v>0</v>
      </c>
      <c r="E106" s="11">
        <f>SUM(E104:E105)</f>
        <v>0</v>
      </c>
    </row>
    <row r="107" spans="2:7" x14ac:dyDescent="0.25">
      <c r="B107" s="325"/>
      <c r="C107" s="326"/>
      <c r="D107" s="326"/>
      <c r="E107" s="327"/>
    </row>
    <row r="108" spans="2:7" x14ac:dyDescent="0.25">
      <c r="B108" s="345" t="s">
        <v>105</v>
      </c>
      <c r="C108" s="346"/>
      <c r="D108" s="346"/>
      <c r="E108" s="347"/>
    </row>
    <row r="109" spans="2:7" x14ac:dyDescent="0.25">
      <c r="B109" s="348"/>
      <c r="C109" s="349"/>
      <c r="D109" s="349"/>
      <c r="E109" s="350"/>
    </row>
    <row r="110" spans="2:7" x14ac:dyDescent="0.25">
      <c r="B110" s="33">
        <v>5</v>
      </c>
      <c r="C110" s="328" t="s">
        <v>41</v>
      </c>
      <c r="D110" s="330"/>
      <c r="E110" s="11" t="s">
        <v>30</v>
      </c>
    </row>
    <row r="111" spans="2:7" x14ac:dyDescent="0.25">
      <c r="B111" s="252" t="s">
        <v>31</v>
      </c>
      <c r="C111" s="351" t="s">
        <v>129</v>
      </c>
      <c r="D111" s="352"/>
      <c r="E111" s="271"/>
    </row>
    <row r="112" spans="2:7" x14ac:dyDescent="0.25">
      <c r="B112" s="252" t="s">
        <v>7</v>
      </c>
      <c r="C112" s="351" t="s">
        <v>106</v>
      </c>
      <c r="D112" s="352"/>
      <c r="E112" s="271"/>
    </row>
    <row r="113" spans="2:5" x14ac:dyDescent="0.25">
      <c r="B113" s="252" t="s">
        <v>9</v>
      </c>
      <c r="C113" s="343" t="s">
        <v>86</v>
      </c>
      <c r="D113" s="344"/>
      <c r="E113" s="271"/>
    </row>
    <row r="114" spans="2:5" x14ac:dyDescent="0.25">
      <c r="B114" s="328" t="s">
        <v>42</v>
      </c>
      <c r="C114" s="329"/>
      <c r="D114" s="330"/>
      <c r="E114" s="11">
        <f>SUM(E111:E113)</f>
        <v>0</v>
      </c>
    </row>
    <row r="115" spans="2:5" x14ac:dyDescent="0.25">
      <c r="B115" s="325"/>
      <c r="C115" s="326"/>
      <c r="D115" s="326"/>
      <c r="E115" s="327"/>
    </row>
    <row r="116" spans="2:5" x14ac:dyDescent="0.25">
      <c r="B116" s="331" t="s">
        <v>112</v>
      </c>
      <c r="C116" s="331"/>
      <c r="D116" s="331"/>
      <c r="E116" s="250">
        <f>E38+E72+E83+E106+E114</f>
        <v>0</v>
      </c>
    </row>
    <row r="117" spans="2:5" x14ac:dyDescent="0.25">
      <c r="B117" s="332"/>
      <c r="C117" s="332"/>
      <c r="D117" s="332"/>
      <c r="E117" s="332"/>
    </row>
    <row r="118" spans="2:5" x14ac:dyDescent="0.25">
      <c r="B118" s="333" t="s">
        <v>110</v>
      </c>
      <c r="C118" s="333"/>
      <c r="D118" s="333"/>
      <c r="E118" s="333"/>
    </row>
    <row r="119" spans="2:5" x14ac:dyDescent="0.25">
      <c r="B119" s="334"/>
      <c r="C119" s="335"/>
      <c r="D119" s="335"/>
      <c r="E119" s="336"/>
    </row>
    <row r="120" spans="2:5" x14ac:dyDescent="0.25">
      <c r="B120" s="33">
        <v>6</v>
      </c>
      <c r="C120" s="22" t="s">
        <v>111</v>
      </c>
      <c r="D120" s="11" t="s">
        <v>44</v>
      </c>
      <c r="E120" s="11" t="s">
        <v>30</v>
      </c>
    </row>
    <row r="121" spans="2:5" ht="15.75" x14ac:dyDescent="0.25">
      <c r="B121" s="252" t="s">
        <v>31</v>
      </c>
      <c r="C121" s="23" t="s">
        <v>57</v>
      </c>
      <c r="D121" s="272"/>
      <c r="E121" s="43">
        <f>D121*E116</f>
        <v>0</v>
      </c>
    </row>
    <row r="122" spans="2:5" ht="15.75" customHeight="1" x14ac:dyDescent="0.25">
      <c r="B122" s="337" t="s">
        <v>51</v>
      </c>
      <c r="C122" s="338"/>
      <c r="D122" s="339"/>
      <c r="E122" s="43">
        <f>E116+E121</f>
        <v>0</v>
      </c>
    </row>
    <row r="123" spans="2:5" ht="15.75" x14ac:dyDescent="0.25">
      <c r="B123" s="252" t="s">
        <v>7</v>
      </c>
      <c r="C123" s="23" t="s">
        <v>40</v>
      </c>
      <c r="D123" s="272"/>
      <c r="E123" s="43">
        <f>D123*E122</f>
        <v>0</v>
      </c>
    </row>
    <row r="124" spans="2:5" ht="15.75" customHeight="1" x14ac:dyDescent="0.25">
      <c r="B124" s="337" t="s">
        <v>51</v>
      </c>
      <c r="C124" s="338"/>
      <c r="D124" s="338"/>
      <c r="E124" s="43">
        <f>E123+E122</f>
        <v>0</v>
      </c>
    </row>
    <row r="125" spans="2:5" ht="15.75" x14ac:dyDescent="0.25">
      <c r="B125" s="252" t="s">
        <v>9</v>
      </c>
      <c r="C125" s="340" t="s">
        <v>58</v>
      </c>
      <c r="D125" s="341"/>
      <c r="E125" s="342"/>
    </row>
    <row r="126" spans="2:5" x14ac:dyDescent="0.25">
      <c r="B126" s="254"/>
      <c r="C126" s="26" t="s">
        <v>59</v>
      </c>
      <c r="D126" s="272"/>
      <c r="E126" s="43">
        <f>D126*$E$124</f>
        <v>0</v>
      </c>
    </row>
    <row r="127" spans="2:5" x14ac:dyDescent="0.25">
      <c r="B127" s="254"/>
      <c r="C127" s="26" t="s">
        <v>60</v>
      </c>
      <c r="D127" s="272"/>
      <c r="E127" s="43">
        <f t="shared" ref="E127:E128" si="3">D127*$E$124</f>
        <v>0</v>
      </c>
    </row>
    <row r="128" spans="2:5" x14ac:dyDescent="0.25">
      <c r="B128" s="254"/>
      <c r="C128" s="26" t="s">
        <v>61</v>
      </c>
      <c r="D128" s="272"/>
      <c r="E128" s="43">
        <f t="shared" si="3"/>
        <v>0</v>
      </c>
    </row>
    <row r="129" spans="2:5" x14ac:dyDescent="0.25">
      <c r="B129" s="325" t="s">
        <v>113</v>
      </c>
      <c r="C129" s="327"/>
      <c r="D129" s="46">
        <f>SUM(D126:D128)</f>
        <v>0</v>
      </c>
      <c r="E129" s="43">
        <f>SUM(E126:E128)</f>
        <v>0</v>
      </c>
    </row>
    <row r="130" spans="2:5" x14ac:dyDescent="0.25">
      <c r="B130" s="328" t="s">
        <v>114</v>
      </c>
      <c r="C130" s="330"/>
      <c r="D130" s="49">
        <f>SUM(D121+D123+D129)</f>
        <v>0</v>
      </c>
      <c r="E130" s="42">
        <f>SUM(E129+E121+E123)</f>
        <v>0</v>
      </c>
    </row>
    <row r="131" spans="2:5" x14ac:dyDescent="0.25">
      <c r="B131" s="325"/>
      <c r="C131" s="326"/>
      <c r="D131" s="326"/>
      <c r="E131" s="327"/>
    </row>
    <row r="132" spans="2:5" x14ac:dyDescent="0.25">
      <c r="B132" s="321" t="s">
        <v>115</v>
      </c>
      <c r="C132" s="322"/>
      <c r="D132" s="323"/>
      <c r="E132" s="9" t="s">
        <v>30</v>
      </c>
    </row>
    <row r="133" spans="2:5" x14ac:dyDescent="0.25">
      <c r="B133" s="316" t="s">
        <v>62</v>
      </c>
      <c r="C133" s="324"/>
      <c r="D133" s="324"/>
      <c r="E133" s="317"/>
    </row>
    <row r="134" spans="2:5" x14ac:dyDescent="0.25">
      <c r="B134" s="258" t="s">
        <v>31</v>
      </c>
      <c r="C134" s="316" t="s">
        <v>63</v>
      </c>
      <c r="D134" s="317"/>
      <c r="E134" s="50">
        <f>E38</f>
        <v>0</v>
      </c>
    </row>
    <row r="135" spans="2:5" x14ac:dyDescent="0.25">
      <c r="B135" s="258" t="s">
        <v>7</v>
      </c>
      <c r="C135" s="316" t="s">
        <v>116</v>
      </c>
      <c r="D135" s="317"/>
      <c r="E135" s="50">
        <f>E72</f>
        <v>0</v>
      </c>
    </row>
    <row r="136" spans="2:5" x14ac:dyDescent="0.25">
      <c r="B136" s="258" t="s">
        <v>9</v>
      </c>
      <c r="C136" s="316" t="s">
        <v>117</v>
      </c>
      <c r="D136" s="317"/>
      <c r="E136" s="50">
        <f>E83</f>
        <v>0</v>
      </c>
    </row>
    <row r="137" spans="2:5" x14ac:dyDescent="0.25">
      <c r="B137" s="258" t="s">
        <v>11</v>
      </c>
      <c r="C137" s="316" t="s">
        <v>118</v>
      </c>
      <c r="D137" s="317"/>
      <c r="E137" s="50">
        <f>E106</f>
        <v>0</v>
      </c>
    </row>
    <row r="138" spans="2:5" x14ac:dyDescent="0.25">
      <c r="B138" s="258" t="s">
        <v>14</v>
      </c>
      <c r="C138" s="316" t="s">
        <v>119</v>
      </c>
      <c r="D138" s="317"/>
      <c r="E138" s="50">
        <f>E114</f>
        <v>0</v>
      </c>
    </row>
    <row r="139" spans="2:5" ht="15" customHeight="1" x14ac:dyDescent="0.25">
      <c r="B139" s="318" t="s">
        <v>120</v>
      </c>
      <c r="C139" s="319"/>
      <c r="D139" s="320"/>
      <c r="E139" s="50">
        <f>SUM(E134:E138)</f>
        <v>0</v>
      </c>
    </row>
    <row r="140" spans="2:5" x14ac:dyDescent="0.25">
      <c r="B140" s="258" t="s">
        <v>122</v>
      </c>
      <c r="C140" s="316" t="s">
        <v>121</v>
      </c>
      <c r="D140" s="317"/>
      <c r="E140" s="50">
        <f>E130</f>
        <v>0</v>
      </c>
    </row>
    <row r="141" spans="2:5" x14ac:dyDescent="0.25">
      <c r="B141" s="321" t="s">
        <v>123</v>
      </c>
      <c r="C141" s="322"/>
      <c r="D141" s="323"/>
      <c r="E141" s="51">
        <f xml:space="preserve"> E139+E140</f>
        <v>0</v>
      </c>
    </row>
  </sheetData>
  <sheetProtection algorithmName="SHA-512" hashValue="aLShV7wVPjUDl0p000zVhFr1XPe7Ojd9SdOZ5n1nevauIInEdSVpaCSmkA1lVi2mtd7Nm+eXliKMgPB4de2QlQ==" saltValue="VGFaiX1nv3NqQkx/TdyRrA==" spinCount="100000" sheet="1" objects="1" scenarios="1"/>
  <mergeCells count="94">
    <mergeCell ref="D20:E20"/>
    <mergeCell ref="D21:E21"/>
    <mergeCell ref="D22:E22"/>
    <mergeCell ref="B4:E4"/>
    <mergeCell ref="B5:E5"/>
    <mergeCell ref="B6:C6"/>
    <mergeCell ref="D6:E6"/>
    <mergeCell ref="B7:C7"/>
    <mergeCell ref="D7:E7"/>
    <mergeCell ref="B19:E19"/>
    <mergeCell ref="B8:E8"/>
    <mergeCell ref="B9:E9"/>
    <mergeCell ref="D10:E10"/>
    <mergeCell ref="D11:E11"/>
    <mergeCell ref="D12:E12"/>
    <mergeCell ref="D13:E13"/>
    <mergeCell ref="D14:E14"/>
    <mergeCell ref="D15:E15"/>
    <mergeCell ref="D16:E16"/>
    <mergeCell ref="B17:E17"/>
    <mergeCell ref="B18:E18"/>
    <mergeCell ref="B23:E23"/>
    <mergeCell ref="C24:D24"/>
    <mergeCell ref="B40:E40"/>
    <mergeCell ref="B41:E41"/>
    <mergeCell ref="F37:G39"/>
    <mergeCell ref="B38:D38"/>
    <mergeCell ref="B39:E39"/>
    <mergeCell ref="C26:D26"/>
    <mergeCell ref="B27:E27"/>
    <mergeCell ref="B28:E28"/>
    <mergeCell ref="B29:E29"/>
    <mergeCell ref="C30:D30"/>
    <mergeCell ref="C25:D25"/>
    <mergeCell ref="F42:G43"/>
    <mergeCell ref="F44:G45"/>
    <mergeCell ref="B47:C47"/>
    <mergeCell ref="B73:E73"/>
    <mergeCell ref="F50:G51"/>
    <mergeCell ref="F52:G53"/>
    <mergeCell ref="F54:G55"/>
    <mergeCell ref="B59:C59"/>
    <mergeCell ref="B60:E60"/>
    <mergeCell ref="F61:G62"/>
    <mergeCell ref="F63:G64"/>
    <mergeCell ref="B66:D66"/>
    <mergeCell ref="B67:E67"/>
    <mergeCell ref="B68:C68"/>
    <mergeCell ref="B72:D72"/>
    <mergeCell ref="B48:E48"/>
    <mergeCell ref="B101:C101"/>
    <mergeCell ref="B74:E74"/>
    <mergeCell ref="B75:E75"/>
    <mergeCell ref="B83:C83"/>
    <mergeCell ref="B84:E84"/>
    <mergeCell ref="B85:E85"/>
    <mergeCell ref="B86:E86"/>
    <mergeCell ref="F90:G91"/>
    <mergeCell ref="B94:C94"/>
    <mergeCell ref="B96:C96"/>
    <mergeCell ref="B97:E97"/>
    <mergeCell ref="F98:G99"/>
    <mergeCell ref="B115:E115"/>
    <mergeCell ref="B102:E102"/>
    <mergeCell ref="B103:C103"/>
    <mergeCell ref="B106:C106"/>
    <mergeCell ref="B107:E107"/>
    <mergeCell ref="B108:E108"/>
    <mergeCell ref="B109:E109"/>
    <mergeCell ref="C110:D110"/>
    <mergeCell ref="C111:D111"/>
    <mergeCell ref="C112:D112"/>
    <mergeCell ref="C113:D113"/>
    <mergeCell ref="B114:D114"/>
    <mergeCell ref="B133:E133"/>
    <mergeCell ref="B116:D116"/>
    <mergeCell ref="B117:E117"/>
    <mergeCell ref="B118:E118"/>
    <mergeCell ref="B119:E119"/>
    <mergeCell ref="B122:D122"/>
    <mergeCell ref="B124:D124"/>
    <mergeCell ref="C125:E125"/>
    <mergeCell ref="B129:C129"/>
    <mergeCell ref="B130:C130"/>
    <mergeCell ref="B131:E131"/>
    <mergeCell ref="B132:D132"/>
    <mergeCell ref="C140:D140"/>
    <mergeCell ref="B141:D141"/>
    <mergeCell ref="C134:D134"/>
    <mergeCell ref="C135:D135"/>
    <mergeCell ref="C136:D136"/>
    <mergeCell ref="C137:D137"/>
    <mergeCell ref="C138:D138"/>
    <mergeCell ref="B139:D13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141"/>
  <sheetViews>
    <sheetView topLeftCell="A64" workbookViewId="0">
      <selection activeCell="D95" sqref="D95"/>
    </sheetView>
  </sheetViews>
  <sheetFormatPr defaultRowHeight="15" x14ac:dyDescent="0.25"/>
  <cols>
    <col min="2" max="2" width="4.7109375" customWidth="1"/>
    <col min="3" max="3" width="58" bestFit="1" customWidth="1"/>
    <col min="4" max="4" width="13.7109375" customWidth="1"/>
    <col min="5" max="5" width="19.7109375" customWidth="1"/>
  </cols>
  <sheetData>
    <row r="4" spans="2:5" x14ac:dyDescent="0.25">
      <c r="B4" s="382" t="s">
        <v>831</v>
      </c>
      <c r="C4" s="382"/>
      <c r="D4" s="382"/>
      <c r="E4" s="382"/>
    </row>
    <row r="5" spans="2:5" x14ac:dyDescent="0.25">
      <c r="B5" s="383" t="s">
        <v>0</v>
      </c>
      <c r="C5" s="383"/>
      <c r="D5" s="383"/>
      <c r="E5" s="383"/>
    </row>
    <row r="6" spans="2:5" x14ac:dyDescent="0.25">
      <c r="B6" s="384" t="s">
        <v>1</v>
      </c>
      <c r="C6" s="384"/>
      <c r="D6" s="385" t="s">
        <v>584</v>
      </c>
      <c r="E6" s="386"/>
    </row>
    <row r="7" spans="2:5" x14ac:dyDescent="0.25">
      <c r="B7" s="384" t="s">
        <v>2</v>
      </c>
      <c r="C7" s="384"/>
      <c r="D7" s="387"/>
      <c r="E7" s="388"/>
    </row>
    <row r="8" spans="2:5" x14ac:dyDescent="0.25">
      <c r="B8" s="389"/>
      <c r="C8" s="389"/>
      <c r="D8" s="389"/>
      <c r="E8" s="389"/>
    </row>
    <row r="9" spans="2:5" x14ac:dyDescent="0.25">
      <c r="B9" s="389" t="s">
        <v>3</v>
      </c>
      <c r="C9" s="389"/>
      <c r="D9" s="389"/>
      <c r="E9" s="389"/>
    </row>
    <row r="10" spans="2:5" x14ac:dyDescent="0.25">
      <c r="B10" s="258" t="s">
        <v>5</v>
      </c>
      <c r="C10" s="255" t="s">
        <v>6</v>
      </c>
      <c r="D10" s="390"/>
      <c r="E10" s="391"/>
    </row>
    <row r="11" spans="2:5" x14ac:dyDescent="0.25">
      <c r="B11" s="258" t="s">
        <v>7</v>
      </c>
      <c r="C11" s="255" t="s">
        <v>8</v>
      </c>
      <c r="D11" s="364" t="s">
        <v>64</v>
      </c>
      <c r="E11" s="364"/>
    </row>
    <row r="12" spans="2:5" ht="30" customHeight="1" x14ac:dyDescent="0.25">
      <c r="B12" s="52" t="s">
        <v>9</v>
      </c>
      <c r="C12" s="2" t="s">
        <v>10</v>
      </c>
      <c r="D12" s="392"/>
      <c r="E12" s="393"/>
    </row>
    <row r="13" spans="2:5" x14ac:dyDescent="0.25">
      <c r="B13" s="258" t="s">
        <v>11</v>
      </c>
      <c r="C13" s="255" t="s">
        <v>12</v>
      </c>
      <c r="D13" s="366" t="s">
        <v>13</v>
      </c>
      <c r="E13" s="368"/>
    </row>
    <row r="14" spans="2:5" x14ac:dyDescent="0.25">
      <c r="B14" s="258" t="s">
        <v>14</v>
      </c>
      <c r="C14" s="255" t="s">
        <v>15</v>
      </c>
      <c r="D14" s="366" t="s">
        <v>16</v>
      </c>
      <c r="E14" s="368"/>
    </row>
    <row r="15" spans="2:5" x14ac:dyDescent="0.25">
      <c r="B15" s="258" t="s">
        <v>17</v>
      </c>
      <c r="C15" s="255" t="s">
        <v>18</v>
      </c>
      <c r="D15" s="373">
        <v>1</v>
      </c>
      <c r="E15" s="374"/>
    </row>
    <row r="16" spans="2:5" x14ac:dyDescent="0.25">
      <c r="B16" s="258" t="s">
        <v>19</v>
      </c>
      <c r="C16" s="255" t="s">
        <v>20</v>
      </c>
      <c r="D16" s="366">
        <v>12</v>
      </c>
      <c r="E16" s="368"/>
    </row>
    <row r="17" spans="2:5" x14ac:dyDescent="0.25">
      <c r="B17" s="375" t="s">
        <v>128</v>
      </c>
      <c r="C17" s="376"/>
      <c r="D17" s="376"/>
      <c r="E17" s="376"/>
    </row>
    <row r="18" spans="2:5" x14ac:dyDescent="0.25">
      <c r="B18" s="377" t="s">
        <v>21</v>
      </c>
      <c r="C18" s="378"/>
      <c r="D18" s="378"/>
      <c r="E18" s="379"/>
    </row>
    <row r="19" spans="2:5" x14ac:dyDescent="0.25">
      <c r="B19" s="364" t="s">
        <v>22</v>
      </c>
      <c r="C19" s="364"/>
      <c r="D19" s="364"/>
      <c r="E19" s="364"/>
    </row>
    <row r="20" spans="2:5" x14ac:dyDescent="0.25">
      <c r="B20" s="258">
        <v>1</v>
      </c>
      <c r="C20" s="255" t="s">
        <v>23</v>
      </c>
      <c r="D20" s="366" t="s">
        <v>24</v>
      </c>
      <c r="E20" s="368" t="s">
        <v>24</v>
      </c>
    </row>
    <row r="21" spans="2:5" x14ac:dyDescent="0.25">
      <c r="B21" s="258"/>
      <c r="C21" s="53" t="s">
        <v>842</v>
      </c>
      <c r="D21" s="366">
        <f>D15</f>
        <v>1</v>
      </c>
      <c r="E21" s="368">
        <v>1</v>
      </c>
    </row>
    <row r="22" spans="2:5" x14ac:dyDescent="0.25">
      <c r="B22" s="258">
        <v>2</v>
      </c>
      <c r="C22" s="8" t="s">
        <v>66</v>
      </c>
      <c r="D22" s="380"/>
      <c r="E22" s="381"/>
    </row>
    <row r="23" spans="2:5" x14ac:dyDescent="0.25">
      <c r="B23" s="364" t="s">
        <v>25</v>
      </c>
      <c r="C23" s="364"/>
      <c r="D23" s="364"/>
      <c r="E23" s="364"/>
    </row>
    <row r="24" spans="2:5" x14ac:dyDescent="0.25">
      <c r="B24" s="258">
        <v>3</v>
      </c>
      <c r="C24" s="316" t="s">
        <v>65</v>
      </c>
      <c r="D24" s="317"/>
      <c r="E24" s="265"/>
    </row>
    <row r="25" spans="2:5" x14ac:dyDescent="0.25">
      <c r="B25" s="258"/>
      <c r="C25" s="316" t="s">
        <v>26</v>
      </c>
      <c r="D25" s="317"/>
      <c r="E25" s="266"/>
    </row>
    <row r="26" spans="2:5" x14ac:dyDescent="0.25">
      <c r="B26" s="258">
        <v>5</v>
      </c>
      <c r="C26" s="316" t="s">
        <v>27</v>
      </c>
      <c r="D26" s="317"/>
      <c r="E26" s="267"/>
    </row>
    <row r="27" spans="2:5" x14ac:dyDescent="0.25">
      <c r="B27" s="366"/>
      <c r="C27" s="367"/>
      <c r="D27" s="367"/>
      <c r="E27" s="368"/>
    </row>
    <row r="28" spans="2:5" x14ac:dyDescent="0.25">
      <c r="B28" s="369" t="s">
        <v>28</v>
      </c>
      <c r="C28" s="369"/>
      <c r="D28" s="369"/>
      <c r="E28" s="369"/>
    </row>
    <row r="29" spans="2:5" x14ac:dyDescent="0.25">
      <c r="B29" s="370"/>
      <c r="C29" s="371"/>
      <c r="D29" s="371"/>
      <c r="E29" s="372"/>
    </row>
    <row r="30" spans="2:5" x14ac:dyDescent="0.25">
      <c r="B30" s="257">
        <v>1</v>
      </c>
      <c r="C30" s="321" t="s">
        <v>29</v>
      </c>
      <c r="D30" s="323"/>
      <c r="E30" s="257" t="s">
        <v>30</v>
      </c>
    </row>
    <row r="31" spans="2:5" x14ac:dyDescent="0.25">
      <c r="B31" s="258" t="s">
        <v>31</v>
      </c>
      <c r="C31" s="255" t="s">
        <v>32</v>
      </c>
      <c r="D31" s="54">
        <v>66.8</v>
      </c>
      <c r="E31" s="3">
        <f>E24/220*D31</f>
        <v>0</v>
      </c>
    </row>
    <row r="32" spans="2:5" x14ac:dyDescent="0.25">
      <c r="B32" s="258" t="s">
        <v>7</v>
      </c>
      <c r="C32" s="255" t="s">
        <v>33</v>
      </c>
      <c r="D32" s="4">
        <v>0.3</v>
      </c>
      <c r="E32" s="5">
        <f>D32*E31</f>
        <v>0</v>
      </c>
    </row>
    <row r="33" spans="2:8" x14ac:dyDescent="0.25">
      <c r="B33" s="258" t="s">
        <v>9</v>
      </c>
      <c r="C33" s="255" t="s">
        <v>34</v>
      </c>
      <c r="D33" s="4">
        <v>0</v>
      </c>
      <c r="E33" s="6">
        <f>D33*724</f>
        <v>0</v>
      </c>
    </row>
    <row r="34" spans="2:8" x14ac:dyDescent="0.25">
      <c r="B34" s="258" t="s">
        <v>11</v>
      </c>
      <c r="C34" s="255" t="s">
        <v>35</v>
      </c>
      <c r="D34" s="4">
        <v>0</v>
      </c>
      <c r="E34" s="6">
        <f>(E31/D31*15*D34*7)</f>
        <v>0</v>
      </c>
    </row>
    <row r="35" spans="2:8" x14ac:dyDescent="0.25">
      <c r="B35" s="258" t="s">
        <v>14</v>
      </c>
      <c r="C35" s="255" t="s">
        <v>68</v>
      </c>
      <c r="D35" s="4">
        <v>0</v>
      </c>
      <c r="E35" s="6">
        <v>0</v>
      </c>
    </row>
    <row r="36" spans="2:8" x14ac:dyDescent="0.25">
      <c r="B36" s="258" t="s">
        <v>17</v>
      </c>
      <c r="C36" s="255" t="s">
        <v>67</v>
      </c>
      <c r="D36" s="4">
        <v>0</v>
      </c>
      <c r="E36" s="6">
        <v>0</v>
      </c>
    </row>
    <row r="37" spans="2:8" ht="15" customHeight="1" x14ac:dyDescent="0.25">
      <c r="B37" s="258" t="s">
        <v>19</v>
      </c>
      <c r="C37" s="289" t="s">
        <v>86</v>
      </c>
      <c r="D37" s="4">
        <v>0</v>
      </c>
      <c r="E37" s="6">
        <v>0</v>
      </c>
      <c r="F37" s="358"/>
      <c r="G37" s="358"/>
    </row>
    <row r="38" spans="2:8" x14ac:dyDescent="0.25">
      <c r="B38" s="321" t="s">
        <v>37</v>
      </c>
      <c r="C38" s="322"/>
      <c r="D38" s="323"/>
      <c r="E38" s="7">
        <f>SUM(E31:E37)</f>
        <v>0</v>
      </c>
      <c r="F38" s="358"/>
      <c r="G38" s="358"/>
    </row>
    <row r="39" spans="2:8" x14ac:dyDescent="0.25">
      <c r="B39" s="365"/>
      <c r="C39" s="365"/>
      <c r="D39" s="365"/>
      <c r="E39" s="365"/>
      <c r="F39" s="358"/>
      <c r="G39" s="358"/>
    </row>
    <row r="40" spans="2:8" x14ac:dyDescent="0.25">
      <c r="B40" s="345" t="s">
        <v>69</v>
      </c>
      <c r="C40" s="346"/>
      <c r="D40" s="346"/>
      <c r="E40" s="347"/>
      <c r="F40" s="18"/>
      <c r="G40" s="18"/>
    </row>
    <row r="41" spans="2:8" x14ac:dyDescent="0.25">
      <c r="B41" s="354"/>
      <c r="C41" s="355"/>
      <c r="D41" s="355"/>
      <c r="E41" s="356"/>
      <c r="F41" s="18"/>
      <c r="G41" s="18"/>
    </row>
    <row r="42" spans="2:8" ht="15.75" customHeight="1" x14ac:dyDescent="0.25">
      <c r="B42" s="13" t="s">
        <v>70</v>
      </c>
      <c r="C42" s="14" t="s">
        <v>71</v>
      </c>
      <c r="D42" s="13" t="s">
        <v>44</v>
      </c>
      <c r="E42" s="13" t="s">
        <v>30</v>
      </c>
      <c r="F42" s="361"/>
      <c r="G42" s="361"/>
      <c r="H42" s="17"/>
    </row>
    <row r="43" spans="2:8" ht="15.75" customHeight="1" x14ac:dyDescent="0.25">
      <c r="B43" s="15" t="s">
        <v>31</v>
      </c>
      <c r="C43" s="16" t="s">
        <v>72</v>
      </c>
      <c r="D43" s="268"/>
      <c r="E43" s="15">
        <f>D43*E38</f>
        <v>0</v>
      </c>
      <c r="F43" s="361"/>
      <c r="G43" s="361"/>
      <c r="H43" s="17"/>
    </row>
    <row r="44" spans="2:8" ht="15" customHeight="1" x14ac:dyDescent="0.25">
      <c r="B44" s="15" t="s">
        <v>7</v>
      </c>
      <c r="C44" s="16" t="s">
        <v>73</v>
      </c>
      <c r="D44" s="268"/>
      <c r="E44" s="15">
        <f>D44*E38</f>
        <v>0</v>
      </c>
      <c r="F44" s="358"/>
      <c r="G44" s="358"/>
    </row>
    <row r="45" spans="2:8" ht="15" customHeight="1" x14ac:dyDescent="0.25">
      <c r="B45" s="15"/>
      <c r="C45" s="16" t="s">
        <v>51</v>
      </c>
      <c r="D45" s="19">
        <f>SUM(D43:D44)</f>
        <v>0</v>
      </c>
      <c r="E45" s="15">
        <f>SUM(E43:E44)</f>
        <v>0</v>
      </c>
      <c r="F45" s="358"/>
      <c r="G45" s="358"/>
    </row>
    <row r="46" spans="2:8" ht="15" customHeight="1" x14ac:dyDescent="0.25">
      <c r="B46" s="15" t="s">
        <v>9</v>
      </c>
      <c r="C46" s="16" t="s">
        <v>77</v>
      </c>
      <c r="D46" s="19">
        <f>D59*D45</f>
        <v>0</v>
      </c>
      <c r="E46" s="15">
        <f>D46*E38</f>
        <v>0</v>
      </c>
      <c r="F46" s="10"/>
      <c r="G46" s="10"/>
    </row>
    <row r="47" spans="2:8" x14ac:dyDescent="0.25">
      <c r="B47" s="328" t="s">
        <v>49</v>
      </c>
      <c r="C47" s="330"/>
      <c r="D47" s="20">
        <f>SUM(D45:D46)</f>
        <v>0</v>
      </c>
      <c r="E47" s="11">
        <f>SUM(E45:E46)</f>
        <v>0</v>
      </c>
      <c r="F47" s="10"/>
      <c r="G47" s="10"/>
    </row>
    <row r="48" spans="2:8" x14ac:dyDescent="0.25">
      <c r="B48" s="354"/>
      <c r="C48" s="355"/>
      <c r="D48" s="355"/>
      <c r="E48" s="356"/>
    </row>
    <row r="49" spans="1:7" x14ac:dyDescent="0.25">
      <c r="B49" s="11" t="s">
        <v>75</v>
      </c>
      <c r="C49" s="22" t="s">
        <v>76</v>
      </c>
      <c r="D49" s="11" t="s">
        <v>44</v>
      </c>
      <c r="E49" s="11" t="s">
        <v>30</v>
      </c>
    </row>
    <row r="50" spans="1:7" x14ac:dyDescent="0.25">
      <c r="B50" s="21" t="s">
        <v>31</v>
      </c>
      <c r="C50" s="34" t="s">
        <v>45</v>
      </c>
      <c r="D50" s="269"/>
      <c r="E50" s="15">
        <f>D50*$E$38</f>
        <v>0</v>
      </c>
      <c r="F50" s="358"/>
      <c r="G50" s="358"/>
    </row>
    <row r="51" spans="1:7" x14ac:dyDescent="0.25">
      <c r="B51" s="21" t="s">
        <v>7</v>
      </c>
      <c r="C51" s="34" t="s">
        <v>78</v>
      </c>
      <c r="D51" s="269"/>
      <c r="E51" s="15">
        <f t="shared" ref="E51:E58" si="0">D51*$E$38</f>
        <v>0</v>
      </c>
      <c r="F51" s="358"/>
      <c r="G51" s="358"/>
    </row>
    <row r="52" spans="1:7" x14ac:dyDescent="0.25">
      <c r="B52" s="21" t="s">
        <v>9</v>
      </c>
      <c r="C52" s="34" t="s">
        <v>79</v>
      </c>
      <c r="D52" s="269"/>
      <c r="E52" s="15">
        <f t="shared" si="0"/>
        <v>0</v>
      </c>
      <c r="F52" s="358"/>
      <c r="G52" s="358"/>
    </row>
    <row r="53" spans="1:7" x14ac:dyDescent="0.25">
      <c r="B53" s="21" t="s">
        <v>11</v>
      </c>
      <c r="C53" s="34" t="s">
        <v>80</v>
      </c>
      <c r="D53" s="269"/>
      <c r="E53" s="15">
        <f t="shared" si="0"/>
        <v>0</v>
      </c>
      <c r="F53" s="358"/>
      <c r="G53" s="358"/>
    </row>
    <row r="54" spans="1:7" x14ac:dyDescent="0.25">
      <c r="B54" s="21" t="s">
        <v>14</v>
      </c>
      <c r="C54" s="34" t="s">
        <v>81</v>
      </c>
      <c r="D54" s="269"/>
      <c r="E54" s="15">
        <f t="shared" si="0"/>
        <v>0</v>
      </c>
      <c r="F54" s="358"/>
      <c r="G54" s="358"/>
    </row>
    <row r="55" spans="1:7" x14ac:dyDescent="0.25">
      <c r="B55" s="21" t="s">
        <v>17</v>
      </c>
      <c r="C55" s="34" t="s">
        <v>48</v>
      </c>
      <c r="D55" s="269"/>
      <c r="E55" s="15">
        <f t="shared" si="0"/>
        <v>0</v>
      </c>
      <c r="F55" s="358"/>
      <c r="G55" s="358"/>
    </row>
    <row r="56" spans="1:7" x14ac:dyDescent="0.25">
      <c r="B56" s="21" t="s">
        <v>19</v>
      </c>
      <c r="C56" s="34" t="s">
        <v>46</v>
      </c>
      <c r="D56" s="269"/>
      <c r="E56" s="15">
        <f t="shared" si="0"/>
        <v>0</v>
      </c>
    </row>
    <row r="57" spans="1:7" x14ac:dyDescent="0.25">
      <c r="B57" s="21" t="s">
        <v>36</v>
      </c>
      <c r="C57" s="34" t="s">
        <v>47</v>
      </c>
      <c r="D57" s="269"/>
      <c r="E57" s="15">
        <f t="shared" si="0"/>
        <v>0</v>
      </c>
    </row>
    <row r="58" spans="1:7" x14ac:dyDescent="0.25">
      <c r="B58" s="21" t="s">
        <v>124</v>
      </c>
      <c r="C58" s="253" t="s">
        <v>125</v>
      </c>
      <c r="D58" s="269"/>
      <c r="E58" s="15">
        <f t="shared" si="0"/>
        <v>0</v>
      </c>
    </row>
    <row r="59" spans="1:7" x14ac:dyDescent="0.25">
      <c r="B59" s="328" t="s">
        <v>49</v>
      </c>
      <c r="C59" s="330"/>
      <c r="D59" s="25">
        <f>SUM(D50:D58)</f>
        <v>0</v>
      </c>
      <c r="E59" s="11">
        <f>SUM(E50:E58)</f>
        <v>0</v>
      </c>
    </row>
    <row r="60" spans="1:7" x14ac:dyDescent="0.25">
      <c r="B60" s="354"/>
      <c r="C60" s="355"/>
      <c r="D60" s="355"/>
      <c r="E60" s="356"/>
    </row>
    <row r="61" spans="1:7" x14ac:dyDescent="0.25">
      <c r="B61" s="11" t="s">
        <v>82</v>
      </c>
      <c r="C61" s="22" t="s">
        <v>38</v>
      </c>
      <c r="D61" s="11" t="s">
        <v>39</v>
      </c>
      <c r="E61" s="11" t="s">
        <v>30</v>
      </c>
      <c r="F61" s="358"/>
      <c r="G61" s="358"/>
    </row>
    <row r="62" spans="1:7" x14ac:dyDescent="0.25">
      <c r="B62" s="252" t="s">
        <v>31</v>
      </c>
      <c r="C62" s="34" t="s">
        <v>83</v>
      </c>
      <c r="D62" s="270"/>
      <c r="E62" s="56">
        <f>IF(2*22*(D31/220)*D62-(0.06*E31)&gt;0,2*22*(D31/220)*D62-(0.06*E31),0)</f>
        <v>0</v>
      </c>
      <c r="F62" s="358"/>
      <c r="G62" s="358"/>
    </row>
    <row r="63" spans="1:7" x14ac:dyDescent="0.25">
      <c r="A63" t="s">
        <v>126</v>
      </c>
      <c r="B63" s="252" t="s">
        <v>7</v>
      </c>
      <c r="C63" s="34" t="s">
        <v>84</v>
      </c>
      <c r="D63" s="270"/>
      <c r="E63" s="56">
        <f>D63*22*(D31/220)</f>
        <v>0</v>
      </c>
      <c r="F63" s="358"/>
      <c r="G63" s="358"/>
    </row>
    <row r="64" spans="1:7" x14ac:dyDescent="0.25">
      <c r="B64" s="252" t="s">
        <v>9</v>
      </c>
      <c r="C64" s="34" t="s">
        <v>85</v>
      </c>
      <c r="D64" s="270"/>
      <c r="E64" s="251">
        <f>D64</f>
        <v>0</v>
      </c>
      <c r="F64" s="358"/>
      <c r="G64" s="358"/>
    </row>
    <row r="65" spans="2:5" x14ac:dyDescent="0.25">
      <c r="B65" s="252" t="s">
        <v>11</v>
      </c>
      <c r="C65" s="288" t="s">
        <v>86</v>
      </c>
      <c r="D65" s="270"/>
      <c r="E65" s="256">
        <f>D65</f>
        <v>0</v>
      </c>
    </row>
    <row r="66" spans="2:5" x14ac:dyDescent="0.25">
      <c r="B66" s="328" t="s">
        <v>109</v>
      </c>
      <c r="C66" s="329"/>
      <c r="D66" s="330"/>
      <c r="E66" s="11">
        <f>SUM(E62:E65)</f>
        <v>0</v>
      </c>
    </row>
    <row r="67" spans="2:5" x14ac:dyDescent="0.25">
      <c r="B67" s="354"/>
      <c r="C67" s="355"/>
      <c r="D67" s="355"/>
      <c r="E67" s="356"/>
    </row>
    <row r="68" spans="2:5" x14ac:dyDescent="0.25">
      <c r="B68" s="362" t="s">
        <v>88</v>
      </c>
      <c r="C68" s="363"/>
      <c r="D68" s="11" t="s">
        <v>44</v>
      </c>
      <c r="E68" s="11" t="s">
        <v>30</v>
      </c>
    </row>
    <row r="69" spans="2:5" x14ac:dyDescent="0.25">
      <c r="B69" s="21" t="s">
        <v>74</v>
      </c>
      <c r="C69" s="34" t="s">
        <v>71</v>
      </c>
      <c r="D69" s="24">
        <f>D47</f>
        <v>0</v>
      </c>
      <c r="E69" s="15">
        <f>E47</f>
        <v>0</v>
      </c>
    </row>
    <row r="70" spans="2:5" x14ac:dyDescent="0.25">
      <c r="B70" s="21" t="s">
        <v>75</v>
      </c>
      <c r="C70" s="34" t="s">
        <v>76</v>
      </c>
      <c r="D70" s="24">
        <f>D59</f>
        <v>0</v>
      </c>
      <c r="E70" s="15">
        <f>E59</f>
        <v>0</v>
      </c>
    </row>
    <row r="71" spans="2:5" x14ac:dyDescent="0.25">
      <c r="B71" s="21" t="s">
        <v>87</v>
      </c>
      <c r="C71" s="34" t="s">
        <v>38</v>
      </c>
      <c r="D71" s="32"/>
      <c r="E71" s="15">
        <f>E66</f>
        <v>0</v>
      </c>
    </row>
    <row r="72" spans="2:5" x14ac:dyDescent="0.25">
      <c r="B72" s="328" t="s">
        <v>49</v>
      </c>
      <c r="C72" s="329"/>
      <c r="D72" s="330"/>
      <c r="E72" s="11">
        <f>SUM(E69:E71)</f>
        <v>0</v>
      </c>
    </row>
    <row r="73" spans="2:5" x14ac:dyDescent="0.25">
      <c r="B73" s="354"/>
      <c r="C73" s="355"/>
      <c r="D73" s="355"/>
      <c r="E73" s="356"/>
    </row>
    <row r="74" spans="2:5" x14ac:dyDescent="0.25">
      <c r="B74" s="345" t="s">
        <v>89</v>
      </c>
      <c r="C74" s="346"/>
      <c r="D74" s="346"/>
      <c r="E74" s="347"/>
    </row>
    <row r="75" spans="2:5" x14ac:dyDescent="0.25">
      <c r="B75" s="354"/>
      <c r="C75" s="355"/>
      <c r="D75" s="355"/>
      <c r="E75" s="356"/>
    </row>
    <row r="76" spans="2:5" x14ac:dyDescent="0.25">
      <c r="B76" s="33">
        <v>3</v>
      </c>
      <c r="C76" s="22" t="s">
        <v>90</v>
      </c>
      <c r="D76" s="11" t="s">
        <v>44</v>
      </c>
      <c r="E76" s="11" t="s">
        <v>30</v>
      </c>
    </row>
    <row r="77" spans="2:5" x14ac:dyDescent="0.25">
      <c r="B77" s="21" t="s">
        <v>31</v>
      </c>
      <c r="C77" s="34" t="s">
        <v>91</v>
      </c>
      <c r="D77" s="269"/>
      <c r="E77" s="15">
        <f>D77*$E$38</f>
        <v>0</v>
      </c>
    </row>
    <row r="78" spans="2:5" x14ac:dyDescent="0.25">
      <c r="B78" s="21" t="s">
        <v>7</v>
      </c>
      <c r="C78" s="34" t="s">
        <v>92</v>
      </c>
      <c r="D78" s="35">
        <f>D57*D77</f>
        <v>0</v>
      </c>
      <c r="E78" s="15">
        <f t="shared" ref="E78:E82" si="1">D78*$E$38</f>
        <v>0</v>
      </c>
    </row>
    <row r="79" spans="2:5" x14ac:dyDescent="0.25">
      <c r="B79" s="21" t="s">
        <v>9</v>
      </c>
      <c r="C79" s="34" t="s">
        <v>93</v>
      </c>
      <c r="D79" s="35">
        <f>D57*50%*D77</f>
        <v>0</v>
      </c>
      <c r="E79" s="15">
        <f t="shared" si="1"/>
        <v>0</v>
      </c>
    </row>
    <row r="80" spans="2:5" x14ac:dyDescent="0.25">
      <c r="B80" s="21" t="s">
        <v>11</v>
      </c>
      <c r="C80" s="34" t="s">
        <v>94</v>
      </c>
      <c r="D80" s="269"/>
      <c r="E80" s="15">
        <f t="shared" si="1"/>
        <v>0</v>
      </c>
    </row>
    <row r="81" spans="2:7" ht="25.5" x14ac:dyDescent="0.25">
      <c r="B81" s="21" t="s">
        <v>14</v>
      </c>
      <c r="C81" s="34" t="s">
        <v>95</v>
      </c>
      <c r="D81" s="35">
        <f>D59*D80</f>
        <v>0</v>
      </c>
      <c r="E81" s="15">
        <f t="shared" si="1"/>
        <v>0</v>
      </c>
    </row>
    <row r="82" spans="2:7" x14ac:dyDescent="0.25">
      <c r="B82" s="21" t="s">
        <v>17</v>
      </c>
      <c r="C82" s="34" t="s">
        <v>96</v>
      </c>
      <c r="D82" s="35">
        <f>D57*50%*D80</f>
        <v>0</v>
      </c>
      <c r="E82" s="15">
        <f t="shared" si="1"/>
        <v>0</v>
      </c>
    </row>
    <row r="83" spans="2:7" x14ac:dyDescent="0.25">
      <c r="B83" s="328" t="s">
        <v>108</v>
      </c>
      <c r="C83" s="357"/>
      <c r="D83" s="20">
        <f>SUM(D77:D82)</f>
        <v>0</v>
      </c>
      <c r="E83" s="11">
        <f>SUM(E77:E82)</f>
        <v>0</v>
      </c>
    </row>
    <row r="84" spans="2:7" x14ac:dyDescent="0.25">
      <c r="B84" s="325"/>
      <c r="C84" s="326"/>
      <c r="D84" s="326"/>
      <c r="E84" s="327"/>
    </row>
    <row r="85" spans="2:7" x14ac:dyDescent="0.25">
      <c r="B85" s="345" t="s">
        <v>97</v>
      </c>
      <c r="C85" s="346"/>
      <c r="D85" s="346"/>
      <c r="E85" s="347"/>
    </row>
    <row r="86" spans="2:7" x14ac:dyDescent="0.25">
      <c r="B86" s="348"/>
      <c r="C86" s="349"/>
      <c r="D86" s="349"/>
      <c r="E86" s="350"/>
    </row>
    <row r="87" spans="2:7" x14ac:dyDescent="0.25">
      <c r="B87" s="11" t="s">
        <v>43</v>
      </c>
      <c r="C87" s="22" t="s">
        <v>98</v>
      </c>
      <c r="D87" s="20" t="s">
        <v>44</v>
      </c>
      <c r="E87" s="11" t="s">
        <v>30</v>
      </c>
    </row>
    <row r="88" spans="2:7" x14ac:dyDescent="0.25">
      <c r="B88" s="252" t="s">
        <v>31</v>
      </c>
      <c r="C88" s="34" t="s">
        <v>55</v>
      </c>
      <c r="D88" s="269"/>
      <c r="E88" s="38">
        <f>D88*$E$38</f>
        <v>0</v>
      </c>
    </row>
    <row r="89" spans="2:7" x14ac:dyDescent="0.25">
      <c r="B89" s="252" t="s">
        <v>7</v>
      </c>
      <c r="C89" s="34" t="s">
        <v>98</v>
      </c>
      <c r="D89" s="269"/>
      <c r="E89" s="38">
        <f t="shared" ref="E89:E93" si="2">D89*$E$38</f>
        <v>0</v>
      </c>
    </row>
    <row r="90" spans="2:7" x14ac:dyDescent="0.25">
      <c r="B90" s="252" t="s">
        <v>9</v>
      </c>
      <c r="C90" s="34" t="s">
        <v>99</v>
      </c>
      <c r="D90" s="269"/>
      <c r="E90" s="38">
        <f t="shared" si="2"/>
        <v>0</v>
      </c>
      <c r="F90" s="358"/>
      <c r="G90" s="358"/>
    </row>
    <row r="91" spans="2:7" x14ac:dyDescent="0.25">
      <c r="B91" s="252" t="s">
        <v>11</v>
      </c>
      <c r="C91" s="34" t="s">
        <v>56</v>
      </c>
      <c r="D91" s="269"/>
      <c r="E91" s="38">
        <f t="shared" si="2"/>
        <v>0</v>
      </c>
      <c r="F91" s="358"/>
      <c r="G91" s="358"/>
    </row>
    <row r="92" spans="2:7" x14ac:dyDescent="0.25">
      <c r="B92" s="252" t="s">
        <v>14</v>
      </c>
      <c r="C92" s="34" t="s">
        <v>53</v>
      </c>
      <c r="D92" s="269"/>
      <c r="E92" s="38">
        <f t="shared" si="2"/>
        <v>0</v>
      </c>
    </row>
    <row r="93" spans="2:7" x14ac:dyDescent="0.25">
      <c r="B93" s="252" t="s">
        <v>17</v>
      </c>
      <c r="C93" s="288" t="s">
        <v>86</v>
      </c>
      <c r="D93" s="269"/>
      <c r="E93" s="38">
        <f t="shared" si="2"/>
        <v>0</v>
      </c>
    </row>
    <row r="94" spans="2:7" ht="15" customHeight="1" x14ac:dyDescent="0.25">
      <c r="B94" s="359" t="s">
        <v>51</v>
      </c>
      <c r="C94" s="360"/>
      <c r="D94" s="35">
        <f>SUM(D88:D93)</f>
        <v>0</v>
      </c>
      <c r="E94" s="38">
        <f>SUM(E88:E93)</f>
        <v>0</v>
      </c>
    </row>
    <row r="95" spans="2:7" x14ac:dyDescent="0.25">
      <c r="B95" s="37" t="s">
        <v>19</v>
      </c>
      <c r="C95" s="39" t="s">
        <v>100</v>
      </c>
      <c r="D95" s="290">
        <f>D59*D94</f>
        <v>0</v>
      </c>
      <c r="E95" s="38">
        <f>D95*E38</f>
        <v>0</v>
      </c>
    </row>
    <row r="96" spans="2:7" x14ac:dyDescent="0.25">
      <c r="B96" s="328" t="s">
        <v>49</v>
      </c>
      <c r="C96" s="330"/>
      <c r="D96" s="20">
        <f>SUM(D94:D95)</f>
        <v>0</v>
      </c>
      <c r="E96" s="11">
        <f>SUM(E94:E95)</f>
        <v>0</v>
      </c>
    </row>
    <row r="97" spans="2:7" x14ac:dyDescent="0.25">
      <c r="B97" s="325"/>
      <c r="C97" s="326"/>
      <c r="D97" s="326"/>
      <c r="E97" s="327"/>
    </row>
    <row r="98" spans="2:7" x14ac:dyDescent="0.25">
      <c r="B98" s="12" t="s">
        <v>50</v>
      </c>
      <c r="C98" s="12" t="s">
        <v>101</v>
      </c>
      <c r="D98" s="20" t="s">
        <v>44</v>
      </c>
      <c r="E98" s="11" t="s">
        <v>30</v>
      </c>
      <c r="F98" s="353"/>
      <c r="G98" s="353"/>
    </row>
    <row r="99" spans="2:7" x14ac:dyDescent="0.25">
      <c r="B99" s="38" t="s">
        <v>31</v>
      </c>
      <c r="C99" s="40" t="s">
        <v>102</v>
      </c>
      <c r="D99" s="268"/>
      <c r="E99" s="38">
        <f>D99*E38</f>
        <v>0</v>
      </c>
      <c r="F99" s="353"/>
      <c r="G99" s="353"/>
    </row>
    <row r="100" spans="2:7" x14ac:dyDescent="0.25">
      <c r="B100" s="38" t="s">
        <v>7</v>
      </c>
      <c r="C100" s="39" t="s">
        <v>103</v>
      </c>
      <c r="D100" s="41">
        <f>D59*D99</f>
        <v>0</v>
      </c>
      <c r="E100" s="38">
        <f>D100*E38</f>
        <v>0</v>
      </c>
    </row>
    <row r="101" spans="2:7" x14ac:dyDescent="0.25">
      <c r="B101" s="328" t="s">
        <v>49</v>
      </c>
      <c r="C101" s="330"/>
      <c r="D101" s="44">
        <f>SUM(D99:D100)</f>
        <v>0</v>
      </c>
      <c r="E101" s="42">
        <f>SUM(E99:E100)</f>
        <v>0</v>
      </c>
    </row>
    <row r="102" spans="2:7" x14ac:dyDescent="0.25">
      <c r="B102" s="325"/>
      <c r="C102" s="326"/>
      <c r="D102" s="326"/>
      <c r="E102" s="327"/>
    </row>
    <row r="103" spans="2:7" x14ac:dyDescent="0.25">
      <c r="B103" s="328" t="s">
        <v>104</v>
      </c>
      <c r="C103" s="330"/>
      <c r="D103" s="11" t="s">
        <v>44</v>
      </c>
      <c r="E103" s="11" t="s">
        <v>30</v>
      </c>
    </row>
    <row r="104" spans="2:7" x14ac:dyDescent="0.25">
      <c r="B104" s="38" t="s">
        <v>43</v>
      </c>
      <c r="C104" s="40" t="s">
        <v>98</v>
      </c>
      <c r="D104" s="41">
        <f>D96</f>
        <v>0</v>
      </c>
      <c r="E104" s="38">
        <f>E96</f>
        <v>0</v>
      </c>
    </row>
    <row r="105" spans="2:7" x14ac:dyDescent="0.25">
      <c r="B105" s="38" t="s">
        <v>50</v>
      </c>
      <c r="C105" s="40" t="s">
        <v>101</v>
      </c>
      <c r="D105" s="41">
        <f>D101</f>
        <v>0</v>
      </c>
      <c r="E105" s="38">
        <f>E101</f>
        <v>0</v>
      </c>
    </row>
    <row r="106" spans="2:7" x14ac:dyDescent="0.25">
      <c r="B106" s="328" t="s">
        <v>107</v>
      </c>
      <c r="C106" s="330"/>
      <c r="D106" s="36">
        <f>SUM(D104:D105)</f>
        <v>0</v>
      </c>
      <c r="E106" s="11">
        <f>SUM(E104:E105)</f>
        <v>0</v>
      </c>
    </row>
    <row r="107" spans="2:7" x14ac:dyDescent="0.25">
      <c r="B107" s="325"/>
      <c r="C107" s="326"/>
      <c r="D107" s="326"/>
      <c r="E107" s="327"/>
    </row>
    <row r="108" spans="2:7" x14ac:dyDescent="0.25">
      <c r="B108" s="345" t="s">
        <v>105</v>
      </c>
      <c r="C108" s="346"/>
      <c r="D108" s="346"/>
      <c r="E108" s="347"/>
    </row>
    <row r="109" spans="2:7" x14ac:dyDescent="0.25">
      <c r="B109" s="348"/>
      <c r="C109" s="349"/>
      <c r="D109" s="349"/>
      <c r="E109" s="350"/>
    </row>
    <row r="110" spans="2:7" x14ac:dyDescent="0.25">
      <c r="B110" s="33">
        <v>5</v>
      </c>
      <c r="C110" s="328" t="s">
        <v>41</v>
      </c>
      <c r="D110" s="330"/>
      <c r="E110" s="11" t="s">
        <v>30</v>
      </c>
    </row>
    <row r="111" spans="2:7" x14ac:dyDescent="0.25">
      <c r="B111" s="252" t="s">
        <v>31</v>
      </c>
      <c r="C111" s="351" t="s">
        <v>129</v>
      </c>
      <c r="D111" s="352"/>
      <c r="E111" s="271"/>
    </row>
    <row r="112" spans="2:7" x14ac:dyDescent="0.25">
      <c r="B112" s="252" t="s">
        <v>7</v>
      </c>
      <c r="C112" s="351" t="s">
        <v>106</v>
      </c>
      <c r="D112" s="352"/>
      <c r="E112" s="271"/>
    </row>
    <row r="113" spans="2:5" x14ac:dyDescent="0.25">
      <c r="B113" s="252" t="s">
        <v>9</v>
      </c>
      <c r="C113" s="343" t="s">
        <v>86</v>
      </c>
      <c r="D113" s="344"/>
      <c r="E113" s="271"/>
    </row>
    <row r="114" spans="2:5" x14ac:dyDescent="0.25">
      <c r="B114" s="328" t="s">
        <v>42</v>
      </c>
      <c r="C114" s="329"/>
      <c r="D114" s="330"/>
      <c r="E114" s="11">
        <f>SUM(E111:E113)</f>
        <v>0</v>
      </c>
    </row>
    <row r="115" spans="2:5" x14ac:dyDescent="0.25">
      <c r="B115" s="325"/>
      <c r="C115" s="326"/>
      <c r="D115" s="326"/>
      <c r="E115" s="327"/>
    </row>
    <row r="116" spans="2:5" x14ac:dyDescent="0.25">
      <c r="B116" s="331" t="s">
        <v>112</v>
      </c>
      <c r="C116" s="331"/>
      <c r="D116" s="331"/>
      <c r="E116" s="250">
        <f>E38+E72+E83+E106+E114</f>
        <v>0</v>
      </c>
    </row>
    <row r="117" spans="2:5" x14ac:dyDescent="0.25">
      <c r="B117" s="332"/>
      <c r="C117" s="332"/>
      <c r="D117" s="332"/>
      <c r="E117" s="332"/>
    </row>
    <row r="118" spans="2:5" x14ac:dyDescent="0.25">
      <c r="B118" s="333" t="s">
        <v>110</v>
      </c>
      <c r="C118" s="333"/>
      <c r="D118" s="333"/>
      <c r="E118" s="333"/>
    </row>
    <row r="119" spans="2:5" x14ac:dyDescent="0.25">
      <c r="B119" s="334"/>
      <c r="C119" s="335"/>
      <c r="D119" s="335"/>
      <c r="E119" s="336"/>
    </row>
    <row r="120" spans="2:5" x14ac:dyDescent="0.25">
      <c r="B120" s="33">
        <v>6</v>
      </c>
      <c r="C120" s="22" t="s">
        <v>111</v>
      </c>
      <c r="D120" s="11" t="s">
        <v>44</v>
      </c>
      <c r="E120" s="11" t="s">
        <v>30</v>
      </c>
    </row>
    <row r="121" spans="2:5" ht="15.75" x14ac:dyDescent="0.25">
      <c r="B121" s="252" t="s">
        <v>31</v>
      </c>
      <c r="C121" s="23" t="s">
        <v>57</v>
      </c>
      <c r="D121" s="272"/>
      <c r="E121" s="43">
        <f>D121*E116</f>
        <v>0</v>
      </c>
    </row>
    <row r="122" spans="2:5" ht="15.75" customHeight="1" x14ac:dyDescent="0.25">
      <c r="B122" s="337" t="s">
        <v>51</v>
      </c>
      <c r="C122" s="338"/>
      <c r="D122" s="339"/>
      <c r="E122" s="43">
        <f>E116+E121</f>
        <v>0</v>
      </c>
    </row>
    <row r="123" spans="2:5" ht="15.75" x14ac:dyDescent="0.25">
      <c r="B123" s="252" t="s">
        <v>7</v>
      </c>
      <c r="C123" s="23" t="s">
        <v>40</v>
      </c>
      <c r="D123" s="272"/>
      <c r="E123" s="43">
        <f>D123*E122</f>
        <v>0</v>
      </c>
    </row>
    <row r="124" spans="2:5" ht="15.75" customHeight="1" x14ac:dyDescent="0.25">
      <c r="B124" s="337" t="s">
        <v>51</v>
      </c>
      <c r="C124" s="338"/>
      <c r="D124" s="338"/>
      <c r="E124" s="43">
        <f>E123+E122</f>
        <v>0</v>
      </c>
    </row>
    <row r="125" spans="2:5" ht="15.75" x14ac:dyDescent="0.25">
      <c r="B125" s="252" t="s">
        <v>9</v>
      </c>
      <c r="C125" s="340" t="s">
        <v>58</v>
      </c>
      <c r="D125" s="341"/>
      <c r="E125" s="342"/>
    </row>
    <row r="126" spans="2:5" x14ac:dyDescent="0.25">
      <c r="B126" s="254"/>
      <c r="C126" s="26" t="s">
        <v>59</v>
      </c>
      <c r="D126" s="272"/>
      <c r="E126" s="43">
        <f>D126*$E$124</f>
        <v>0</v>
      </c>
    </row>
    <row r="127" spans="2:5" x14ac:dyDescent="0.25">
      <c r="B127" s="254"/>
      <c r="C127" s="26" t="s">
        <v>60</v>
      </c>
      <c r="D127" s="272"/>
      <c r="E127" s="43">
        <f t="shared" ref="E127:E128" si="3">D127*$E$124</f>
        <v>0</v>
      </c>
    </row>
    <row r="128" spans="2:5" x14ac:dyDescent="0.25">
      <c r="B128" s="254"/>
      <c r="C128" s="26" t="s">
        <v>61</v>
      </c>
      <c r="D128" s="272"/>
      <c r="E128" s="43">
        <f t="shared" si="3"/>
        <v>0</v>
      </c>
    </row>
    <row r="129" spans="2:5" x14ac:dyDescent="0.25">
      <c r="B129" s="325" t="s">
        <v>113</v>
      </c>
      <c r="C129" s="327"/>
      <c r="D129" s="46">
        <f>SUM(D126:D128)</f>
        <v>0</v>
      </c>
      <c r="E129" s="43">
        <f>SUM(E126:E128)</f>
        <v>0</v>
      </c>
    </row>
    <row r="130" spans="2:5" x14ac:dyDescent="0.25">
      <c r="B130" s="328" t="s">
        <v>114</v>
      </c>
      <c r="C130" s="330"/>
      <c r="D130" s="49">
        <f>SUM(D121+D123+D129)</f>
        <v>0</v>
      </c>
      <c r="E130" s="42">
        <f>SUM(E129+E121+E123)</f>
        <v>0</v>
      </c>
    </row>
    <row r="131" spans="2:5" x14ac:dyDescent="0.25">
      <c r="B131" s="325"/>
      <c r="C131" s="326"/>
      <c r="D131" s="326"/>
      <c r="E131" s="327"/>
    </row>
    <row r="132" spans="2:5" x14ac:dyDescent="0.25">
      <c r="B132" s="321" t="s">
        <v>115</v>
      </c>
      <c r="C132" s="322"/>
      <c r="D132" s="323"/>
      <c r="E132" s="9" t="s">
        <v>30</v>
      </c>
    </row>
    <row r="133" spans="2:5" x14ac:dyDescent="0.25">
      <c r="B133" s="316" t="s">
        <v>62</v>
      </c>
      <c r="C133" s="324"/>
      <c r="D133" s="324"/>
      <c r="E133" s="317"/>
    </row>
    <row r="134" spans="2:5" x14ac:dyDescent="0.25">
      <c r="B134" s="258" t="s">
        <v>31</v>
      </c>
      <c r="C134" s="316" t="s">
        <v>63</v>
      </c>
      <c r="D134" s="317"/>
      <c r="E134" s="50">
        <f>E38</f>
        <v>0</v>
      </c>
    </row>
    <row r="135" spans="2:5" x14ac:dyDescent="0.25">
      <c r="B135" s="258" t="s">
        <v>7</v>
      </c>
      <c r="C135" s="316" t="s">
        <v>116</v>
      </c>
      <c r="D135" s="317"/>
      <c r="E135" s="50">
        <f>E72</f>
        <v>0</v>
      </c>
    </row>
    <row r="136" spans="2:5" x14ac:dyDescent="0.25">
      <c r="B136" s="258" t="s">
        <v>9</v>
      </c>
      <c r="C136" s="316" t="s">
        <v>117</v>
      </c>
      <c r="D136" s="317"/>
      <c r="E136" s="50">
        <f>E83</f>
        <v>0</v>
      </c>
    </row>
    <row r="137" spans="2:5" x14ac:dyDescent="0.25">
      <c r="B137" s="258" t="s">
        <v>11</v>
      </c>
      <c r="C137" s="316" t="s">
        <v>118</v>
      </c>
      <c r="D137" s="317"/>
      <c r="E137" s="50">
        <f>E106</f>
        <v>0</v>
      </c>
    </row>
    <row r="138" spans="2:5" x14ac:dyDescent="0.25">
      <c r="B138" s="258" t="s">
        <v>14</v>
      </c>
      <c r="C138" s="316" t="s">
        <v>119</v>
      </c>
      <c r="D138" s="317"/>
      <c r="E138" s="50">
        <f>E114</f>
        <v>0</v>
      </c>
    </row>
    <row r="139" spans="2:5" ht="15" customHeight="1" x14ac:dyDescent="0.25">
      <c r="B139" s="318" t="s">
        <v>120</v>
      </c>
      <c r="C139" s="319"/>
      <c r="D139" s="320"/>
      <c r="E139" s="50">
        <f>SUM(E134:E138)</f>
        <v>0</v>
      </c>
    </row>
    <row r="140" spans="2:5" x14ac:dyDescent="0.25">
      <c r="B140" s="258" t="s">
        <v>122</v>
      </c>
      <c r="C140" s="316" t="s">
        <v>121</v>
      </c>
      <c r="D140" s="317"/>
      <c r="E140" s="50">
        <f>E130</f>
        <v>0</v>
      </c>
    </row>
    <row r="141" spans="2:5" x14ac:dyDescent="0.25">
      <c r="B141" s="321" t="s">
        <v>123</v>
      </c>
      <c r="C141" s="322"/>
      <c r="D141" s="323"/>
      <c r="E141" s="51">
        <f xml:space="preserve"> E139+E140</f>
        <v>0</v>
      </c>
    </row>
  </sheetData>
  <sheetProtection algorithmName="SHA-512" hashValue="jg3CiuGXtZ1oDCk+GN74Ydpp4oUgCaFyUSX7BCCRPmJXmxD8XtvT2VfniJoqkVS0i4lhbKOz4rmSHhGgFrQxjg==" saltValue="uXAfiH+62LrR9Z13ognfhA==" spinCount="100000" sheet="1" objects="1" scenarios="1"/>
  <mergeCells count="94">
    <mergeCell ref="D20:E20"/>
    <mergeCell ref="D21:E21"/>
    <mergeCell ref="D22:E22"/>
    <mergeCell ref="B4:E4"/>
    <mergeCell ref="B5:E5"/>
    <mergeCell ref="B6:C6"/>
    <mergeCell ref="D6:E6"/>
    <mergeCell ref="B7:C7"/>
    <mergeCell ref="D7:E7"/>
    <mergeCell ref="B19:E19"/>
    <mergeCell ref="B8:E8"/>
    <mergeCell ref="B9:E9"/>
    <mergeCell ref="D10:E10"/>
    <mergeCell ref="D11:E11"/>
    <mergeCell ref="D12:E12"/>
    <mergeCell ref="D13:E13"/>
    <mergeCell ref="D14:E14"/>
    <mergeCell ref="D15:E15"/>
    <mergeCell ref="D16:E16"/>
    <mergeCell ref="B17:E17"/>
    <mergeCell ref="B18:E18"/>
    <mergeCell ref="B23:E23"/>
    <mergeCell ref="C24:D24"/>
    <mergeCell ref="B40:E40"/>
    <mergeCell ref="B41:E41"/>
    <mergeCell ref="F37:G39"/>
    <mergeCell ref="B38:D38"/>
    <mergeCell ref="B39:E39"/>
    <mergeCell ref="C26:D26"/>
    <mergeCell ref="B27:E27"/>
    <mergeCell ref="B28:E28"/>
    <mergeCell ref="B29:E29"/>
    <mergeCell ref="C30:D30"/>
    <mergeCell ref="C25:D25"/>
    <mergeCell ref="F42:G43"/>
    <mergeCell ref="F44:G45"/>
    <mergeCell ref="B47:C47"/>
    <mergeCell ref="B73:E73"/>
    <mergeCell ref="F50:G51"/>
    <mergeCell ref="F52:G53"/>
    <mergeCell ref="F54:G55"/>
    <mergeCell ref="B59:C59"/>
    <mergeCell ref="B60:E60"/>
    <mergeCell ref="F61:G62"/>
    <mergeCell ref="F63:G64"/>
    <mergeCell ref="B66:D66"/>
    <mergeCell ref="B67:E67"/>
    <mergeCell ref="B68:C68"/>
    <mergeCell ref="B72:D72"/>
    <mergeCell ref="B48:E48"/>
    <mergeCell ref="B101:C101"/>
    <mergeCell ref="B74:E74"/>
    <mergeCell ref="B75:E75"/>
    <mergeCell ref="B83:C83"/>
    <mergeCell ref="B84:E84"/>
    <mergeCell ref="B85:E85"/>
    <mergeCell ref="B86:E86"/>
    <mergeCell ref="F90:G91"/>
    <mergeCell ref="B94:C94"/>
    <mergeCell ref="B96:C96"/>
    <mergeCell ref="B97:E97"/>
    <mergeCell ref="F98:G99"/>
    <mergeCell ref="B115:E115"/>
    <mergeCell ref="B102:E102"/>
    <mergeCell ref="B103:C103"/>
    <mergeCell ref="B106:C106"/>
    <mergeCell ref="B107:E107"/>
    <mergeCell ref="B108:E108"/>
    <mergeCell ref="B109:E109"/>
    <mergeCell ref="C110:D110"/>
    <mergeCell ref="C111:D111"/>
    <mergeCell ref="C112:D112"/>
    <mergeCell ref="C113:D113"/>
    <mergeCell ref="B114:D114"/>
    <mergeCell ref="B133:E133"/>
    <mergeCell ref="B116:D116"/>
    <mergeCell ref="B117:E117"/>
    <mergeCell ref="B118:E118"/>
    <mergeCell ref="B119:E119"/>
    <mergeCell ref="B122:D122"/>
    <mergeCell ref="B124:D124"/>
    <mergeCell ref="C125:E125"/>
    <mergeCell ref="B129:C129"/>
    <mergeCell ref="B130:C130"/>
    <mergeCell ref="B131:E131"/>
    <mergeCell ref="B132:D132"/>
    <mergeCell ref="C140:D140"/>
    <mergeCell ref="B141:D141"/>
    <mergeCell ref="C134:D134"/>
    <mergeCell ref="C135:D135"/>
    <mergeCell ref="C136:D136"/>
    <mergeCell ref="C137:D137"/>
    <mergeCell ref="C138:D138"/>
    <mergeCell ref="B139:D13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3"/>
  <sheetViews>
    <sheetView workbookViewId="0">
      <selection activeCell="C6" sqref="C6"/>
    </sheetView>
  </sheetViews>
  <sheetFormatPr defaultColWidth="0" defaultRowHeight="12.75" customHeight="1" zeroHeight="1" x14ac:dyDescent="0.2"/>
  <cols>
    <col min="1" max="1" width="41.85546875" style="92" customWidth="1"/>
    <col min="2" max="2" width="8.85546875" style="92" bestFit="1" customWidth="1"/>
    <col min="3" max="5" width="10.5703125" style="92" customWidth="1"/>
    <col min="6" max="6" width="12.28515625" style="92" customWidth="1"/>
    <col min="7" max="7" width="14" style="92" customWidth="1"/>
    <col min="8" max="8" width="14.42578125" style="92" bestFit="1" customWidth="1"/>
    <col min="9" max="9" width="12.28515625" style="92" hidden="1" customWidth="1"/>
    <col min="10" max="10" width="12.28515625" style="92" hidden="1"/>
    <col min="11" max="256" width="0" style="92" hidden="1"/>
    <col min="257" max="257" width="41.85546875" style="92" customWidth="1"/>
    <col min="258" max="258" width="8.85546875" style="92" bestFit="1" customWidth="1"/>
    <col min="259" max="261" width="10.5703125" style="92" customWidth="1"/>
    <col min="262" max="262" width="12.28515625" style="92" customWidth="1"/>
    <col min="263" max="263" width="14" style="92" customWidth="1"/>
    <col min="264" max="264" width="13.85546875" style="92" customWidth="1"/>
    <col min="265" max="265" width="0" style="92" hidden="1" customWidth="1"/>
    <col min="266" max="512" width="0" style="92" hidden="1"/>
    <col min="513" max="513" width="41.85546875" style="92" customWidth="1"/>
    <col min="514" max="514" width="8.85546875" style="92" bestFit="1" customWidth="1"/>
    <col min="515" max="517" width="10.5703125" style="92" customWidth="1"/>
    <col min="518" max="518" width="12.28515625" style="92" customWidth="1"/>
    <col min="519" max="519" width="14" style="92" customWidth="1"/>
    <col min="520" max="520" width="13.85546875" style="92" customWidth="1"/>
    <col min="521" max="521" width="0" style="92" hidden="1" customWidth="1"/>
    <col min="522" max="768" width="0" style="92" hidden="1"/>
    <col min="769" max="769" width="41.85546875" style="92" customWidth="1"/>
    <col min="770" max="770" width="8.85546875" style="92" bestFit="1" customWidth="1"/>
    <col min="771" max="773" width="10.5703125" style="92" customWidth="1"/>
    <col min="774" max="774" width="12.28515625" style="92" customWidth="1"/>
    <col min="775" max="775" width="14" style="92" customWidth="1"/>
    <col min="776" max="776" width="13.85546875" style="92" customWidth="1"/>
    <col min="777" max="777" width="0" style="92" hidden="1" customWidth="1"/>
    <col min="778" max="1024" width="0" style="92" hidden="1"/>
    <col min="1025" max="1025" width="41.85546875" style="92" customWidth="1"/>
    <col min="1026" max="1026" width="8.85546875" style="92" bestFit="1" customWidth="1"/>
    <col min="1027" max="1029" width="10.5703125" style="92" customWidth="1"/>
    <col min="1030" max="1030" width="12.28515625" style="92" customWidth="1"/>
    <col min="1031" max="1031" width="14" style="92" customWidth="1"/>
    <col min="1032" max="1032" width="13.85546875" style="92" customWidth="1"/>
    <col min="1033" max="1033" width="0" style="92" hidden="1" customWidth="1"/>
    <col min="1034" max="1280" width="0" style="92" hidden="1"/>
    <col min="1281" max="1281" width="41.85546875" style="92" customWidth="1"/>
    <col min="1282" max="1282" width="8.85546875" style="92" bestFit="1" customWidth="1"/>
    <col min="1283" max="1285" width="10.5703125" style="92" customWidth="1"/>
    <col min="1286" max="1286" width="12.28515625" style="92" customWidth="1"/>
    <col min="1287" max="1287" width="14" style="92" customWidth="1"/>
    <col min="1288" max="1288" width="13.85546875" style="92" customWidth="1"/>
    <col min="1289" max="1289" width="0" style="92" hidden="1" customWidth="1"/>
    <col min="1290" max="1536" width="0" style="92" hidden="1"/>
    <col min="1537" max="1537" width="41.85546875" style="92" customWidth="1"/>
    <col min="1538" max="1538" width="8.85546875" style="92" bestFit="1" customWidth="1"/>
    <col min="1539" max="1541" width="10.5703125" style="92" customWidth="1"/>
    <col min="1542" max="1542" width="12.28515625" style="92" customWidth="1"/>
    <col min="1543" max="1543" width="14" style="92" customWidth="1"/>
    <col min="1544" max="1544" width="13.85546875" style="92" customWidth="1"/>
    <col min="1545" max="1545" width="0" style="92" hidden="1" customWidth="1"/>
    <col min="1546" max="1792" width="0" style="92" hidden="1"/>
    <col min="1793" max="1793" width="41.85546875" style="92" customWidth="1"/>
    <col min="1794" max="1794" width="8.85546875" style="92" bestFit="1" customWidth="1"/>
    <col min="1795" max="1797" width="10.5703125" style="92" customWidth="1"/>
    <col min="1798" max="1798" width="12.28515625" style="92" customWidth="1"/>
    <col min="1799" max="1799" width="14" style="92" customWidth="1"/>
    <col min="1800" max="1800" width="13.85546875" style="92" customWidth="1"/>
    <col min="1801" max="1801" width="0" style="92" hidden="1" customWidth="1"/>
    <col min="1802" max="2048" width="0" style="92" hidden="1"/>
    <col min="2049" max="2049" width="41.85546875" style="92" customWidth="1"/>
    <col min="2050" max="2050" width="8.85546875" style="92" bestFit="1" customWidth="1"/>
    <col min="2051" max="2053" width="10.5703125" style="92" customWidth="1"/>
    <col min="2054" max="2054" width="12.28515625" style="92" customWidth="1"/>
    <col min="2055" max="2055" width="14" style="92" customWidth="1"/>
    <col min="2056" max="2056" width="13.85546875" style="92" customWidth="1"/>
    <col min="2057" max="2057" width="0" style="92" hidden="1" customWidth="1"/>
    <col min="2058" max="2304" width="0" style="92" hidden="1"/>
    <col min="2305" max="2305" width="41.85546875" style="92" customWidth="1"/>
    <col min="2306" max="2306" width="8.85546875" style="92" bestFit="1" customWidth="1"/>
    <col min="2307" max="2309" width="10.5703125" style="92" customWidth="1"/>
    <col min="2310" max="2310" width="12.28515625" style="92" customWidth="1"/>
    <col min="2311" max="2311" width="14" style="92" customWidth="1"/>
    <col min="2312" max="2312" width="13.85546875" style="92" customWidth="1"/>
    <col min="2313" max="2313" width="0" style="92" hidden="1" customWidth="1"/>
    <col min="2314" max="2560" width="0" style="92" hidden="1"/>
    <col min="2561" max="2561" width="41.85546875" style="92" customWidth="1"/>
    <col min="2562" max="2562" width="8.85546875" style="92" bestFit="1" customWidth="1"/>
    <col min="2563" max="2565" width="10.5703125" style="92" customWidth="1"/>
    <col min="2566" max="2566" width="12.28515625" style="92" customWidth="1"/>
    <col min="2567" max="2567" width="14" style="92" customWidth="1"/>
    <col min="2568" max="2568" width="13.85546875" style="92" customWidth="1"/>
    <col min="2569" max="2569" width="0" style="92" hidden="1" customWidth="1"/>
    <col min="2570" max="2816" width="0" style="92" hidden="1"/>
    <col min="2817" max="2817" width="41.85546875" style="92" customWidth="1"/>
    <col min="2818" max="2818" width="8.85546875" style="92" bestFit="1" customWidth="1"/>
    <col min="2819" max="2821" width="10.5703125" style="92" customWidth="1"/>
    <col min="2822" max="2822" width="12.28515625" style="92" customWidth="1"/>
    <col min="2823" max="2823" width="14" style="92" customWidth="1"/>
    <col min="2824" max="2824" width="13.85546875" style="92" customWidth="1"/>
    <col min="2825" max="2825" width="0" style="92" hidden="1" customWidth="1"/>
    <col min="2826" max="3072" width="0" style="92" hidden="1"/>
    <col min="3073" max="3073" width="41.85546875" style="92" customWidth="1"/>
    <col min="3074" max="3074" width="8.85546875" style="92" bestFit="1" customWidth="1"/>
    <col min="3075" max="3077" width="10.5703125" style="92" customWidth="1"/>
    <col min="3078" max="3078" width="12.28515625" style="92" customWidth="1"/>
    <col min="3079" max="3079" width="14" style="92" customWidth="1"/>
    <col min="3080" max="3080" width="13.85546875" style="92" customWidth="1"/>
    <col min="3081" max="3081" width="0" style="92" hidden="1" customWidth="1"/>
    <col min="3082" max="3328" width="0" style="92" hidden="1"/>
    <col min="3329" max="3329" width="41.85546875" style="92" customWidth="1"/>
    <col min="3330" max="3330" width="8.85546875" style="92" bestFit="1" customWidth="1"/>
    <col min="3331" max="3333" width="10.5703125" style="92" customWidth="1"/>
    <col min="3334" max="3334" width="12.28515625" style="92" customWidth="1"/>
    <col min="3335" max="3335" width="14" style="92" customWidth="1"/>
    <col min="3336" max="3336" width="13.85546875" style="92" customWidth="1"/>
    <col min="3337" max="3337" width="0" style="92" hidden="1" customWidth="1"/>
    <col min="3338" max="3584" width="0" style="92" hidden="1"/>
    <col min="3585" max="3585" width="41.85546875" style="92" customWidth="1"/>
    <col min="3586" max="3586" width="8.85546875" style="92" bestFit="1" customWidth="1"/>
    <col min="3587" max="3589" width="10.5703125" style="92" customWidth="1"/>
    <col min="3590" max="3590" width="12.28515625" style="92" customWidth="1"/>
    <col min="3591" max="3591" width="14" style="92" customWidth="1"/>
    <col min="3592" max="3592" width="13.85546875" style="92" customWidth="1"/>
    <col min="3593" max="3593" width="0" style="92" hidden="1" customWidth="1"/>
    <col min="3594" max="3840" width="0" style="92" hidden="1"/>
    <col min="3841" max="3841" width="41.85546875" style="92" customWidth="1"/>
    <col min="3842" max="3842" width="8.85546875" style="92" bestFit="1" customWidth="1"/>
    <col min="3843" max="3845" width="10.5703125" style="92" customWidth="1"/>
    <col min="3846" max="3846" width="12.28515625" style="92" customWidth="1"/>
    <col min="3847" max="3847" width="14" style="92" customWidth="1"/>
    <col min="3848" max="3848" width="13.85546875" style="92" customWidth="1"/>
    <col min="3849" max="3849" width="0" style="92" hidden="1" customWidth="1"/>
    <col min="3850" max="4096" width="0" style="92" hidden="1"/>
    <col min="4097" max="4097" width="41.85546875" style="92" customWidth="1"/>
    <col min="4098" max="4098" width="8.85546875" style="92" bestFit="1" customWidth="1"/>
    <col min="4099" max="4101" width="10.5703125" style="92" customWidth="1"/>
    <col min="4102" max="4102" width="12.28515625" style="92" customWidth="1"/>
    <col min="4103" max="4103" width="14" style="92" customWidth="1"/>
    <col min="4104" max="4104" width="13.85546875" style="92" customWidth="1"/>
    <col min="4105" max="4105" width="0" style="92" hidden="1" customWidth="1"/>
    <col min="4106" max="4352" width="0" style="92" hidden="1"/>
    <col min="4353" max="4353" width="41.85546875" style="92" customWidth="1"/>
    <col min="4354" max="4354" width="8.85546875" style="92" bestFit="1" customWidth="1"/>
    <col min="4355" max="4357" width="10.5703125" style="92" customWidth="1"/>
    <col min="4358" max="4358" width="12.28515625" style="92" customWidth="1"/>
    <col min="4359" max="4359" width="14" style="92" customWidth="1"/>
    <col min="4360" max="4360" width="13.85546875" style="92" customWidth="1"/>
    <col min="4361" max="4361" width="0" style="92" hidden="1" customWidth="1"/>
    <col min="4362" max="4608" width="0" style="92" hidden="1"/>
    <col min="4609" max="4609" width="41.85546875" style="92" customWidth="1"/>
    <col min="4610" max="4610" width="8.85546875" style="92" bestFit="1" customWidth="1"/>
    <col min="4611" max="4613" width="10.5703125" style="92" customWidth="1"/>
    <col min="4614" max="4614" width="12.28515625" style="92" customWidth="1"/>
    <col min="4615" max="4615" width="14" style="92" customWidth="1"/>
    <col min="4616" max="4616" width="13.85546875" style="92" customWidth="1"/>
    <col min="4617" max="4617" width="0" style="92" hidden="1" customWidth="1"/>
    <col min="4618" max="4864" width="0" style="92" hidden="1"/>
    <col min="4865" max="4865" width="41.85546875" style="92" customWidth="1"/>
    <col min="4866" max="4866" width="8.85546875" style="92" bestFit="1" customWidth="1"/>
    <col min="4867" max="4869" width="10.5703125" style="92" customWidth="1"/>
    <col min="4870" max="4870" width="12.28515625" style="92" customWidth="1"/>
    <col min="4871" max="4871" width="14" style="92" customWidth="1"/>
    <col min="4872" max="4872" width="13.85546875" style="92" customWidth="1"/>
    <col min="4873" max="4873" width="0" style="92" hidden="1" customWidth="1"/>
    <col min="4874" max="5120" width="0" style="92" hidden="1"/>
    <col min="5121" max="5121" width="41.85546875" style="92" customWidth="1"/>
    <col min="5122" max="5122" width="8.85546875" style="92" bestFit="1" customWidth="1"/>
    <col min="5123" max="5125" width="10.5703125" style="92" customWidth="1"/>
    <col min="5126" max="5126" width="12.28515625" style="92" customWidth="1"/>
    <col min="5127" max="5127" width="14" style="92" customWidth="1"/>
    <col min="5128" max="5128" width="13.85546875" style="92" customWidth="1"/>
    <col min="5129" max="5129" width="0" style="92" hidden="1" customWidth="1"/>
    <col min="5130" max="5376" width="0" style="92" hidden="1"/>
    <col min="5377" max="5377" width="41.85546875" style="92" customWidth="1"/>
    <col min="5378" max="5378" width="8.85546875" style="92" bestFit="1" customWidth="1"/>
    <col min="5379" max="5381" width="10.5703125" style="92" customWidth="1"/>
    <col min="5382" max="5382" width="12.28515625" style="92" customWidth="1"/>
    <col min="5383" max="5383" width="14" style="92" customWidth="1"/>
    <col min="5384" max="5384" width="13.85546875" style="92" customWidth="1"/>
    <col min="5385" max="5385" width="0" style="92" hidden="1" customWidth="1"/>
    <col min="5386" max="5632" width="0" style="92" hidden="1"/>
    <col min="5633" max="5633" width="41.85546875" style="92" customWidth="1"/>
    <col min="5634" max="5634" width="8.85546875" style="92" bestFit="1" customWidth="1"/>
    <col min="5635" max="5637" width="10.5703125" style="92" customWidth="1"/>
    <col min="5638" max="5638" width="12.28515625" style="92" customWidth="1"/>
    <col min="5639" max="5639" width="14" style="92" customWidth="1"/>
    <col min="5640" max="5640" width="13.85546875" style="92" customWidth="1"/>
    <col min="5641" max="5641" width="0" style="92" hidden="1" customWidth="1"/>
    <col min="5642" max="5888" width="0" style="92" hidden="1"/>
    <col min="5889" max="5889" width="41.85546875" style="92" customWidth="1"/>
    <col min="5890" max="5890" width="8.85546875" style="92" bestFit="1" customWidth="1"/>
    <col min="5891" max="5893" width="10.5703125" style="92" customWidth="1"/>
    <col min="5894" max="5894" width="12.28515625" style="92" customWidth="1"/>
    <col min="5895" max="5895" width="14" style="92" customWidth="1"/>
    <col min="5896" max="5896" width="13.85546875" style="92" customWidth="1"/>
    <col min="5897" max="5897" width="0" style="92" hidden="1" customWidth="1"/>
    <col min="5898" max="6144" width="0" style="92" hidden="1"/>
    <col min="6145" max="6145" width="41.85546875" style="92" customWidth="1"/>
    <col min="6146" max="6146" width="8.85546875" style="92" bestFit="1" customWidth="1"/>
    <col min="6147" max="6149" width="10.5703125" style="92" customWidth="1"/>
    <col min="6150" max="6150" width="12.28515625" style="92" customWidth="1"/>
    <col min="6151" max="6151" width="14" style="92" customWidth="1"/>
    <col min="6152" max="6152" width="13.85546875" style="92" customWidth="1"/>
    <col min="6153" max="6153" width="0" style="92" hidden="1" customWidth="1"/>
    <col min="6154" max="6400" width="0" style="92" hidden="1"/>
    <col min="6401" max="6401" width="41.85546875" style="92" customWidth="1"/>
    <col min="6402" max="6402" width="8.85546875" style="92" bestFit="1" customWidth="1"/>
    <col min="6403" max="6405" width="10.5703125" style="92" customWidth="1"/>
    <col min="6406" max="6406" width="12.28515625" style="92" customWidth="1"/>
    <col min="6407" max="6407" width="14" style="92" customWidth="1"/>
    <col min="6408" max="6408" width="13.85546875" style="92" customWidth="1"/>
    <col min="6409" max="6409" width="0" style="92" hidden="1" customWidth="1"/>
    <col min="6410" max="6656" width="0" style="92" hidden="1"/>
    <col min="6657" max="6657" width="41.85546875" style="92" customWidth="1"/>
    <col min="6658" max="6658" width="8.85546875" style="92" bestFit="1" customWidth="1"/>
    <col min="6659" max="6661" width="10.5703125" style="92" customWidth="1"/>
    <col min="6662" max="6662" width="12.28515625" style="92" customWidth="1"/>
    <col min="6663" max="6663" width="14" style="92" customWidth="1"/>
    <col min="6664" max="6664" width="13.85546875" style="92" customWidth="1"/>
    <col min="6665" max="6665" width="0" style="92" hidden="1" customWidth="1"/>
    <col min="6666" max="6912" width="0" style="92" hidden="1"/>
    <col min="6913" max="6913" width="41.85546875" style="92" customWidth="1"/>
    <col min="6914" max="6914" width="8.85546875" style="92" bestFit="1" customWidth="1"/>
    <col min="6915" max="6917" width="10.5703125" style="92" customWidth="1"/>
    <col min="6918" max="6918" width="12.28515625" style="92" customWidth="1"/>
    <col min="6919" max="6919" width="14" style="92" customWidth="1"/>
    <col min="6920" max="6920" width="13.85546875" style="92" customWidth="1"/>
    <col min="6921" max="6921" width="0" style="92" hidden="1" customWidth="1"/>
    <col min="6922" max="7168" width="0" style="92" hidden="1"/>
    <col min="7169" max="7169" width="41.85546875" style="92" customWidth="1"/>
    <col min="7170" max="7170" width="8.85546875" style="92" bestFit="1" customWidth="1"/>
    <col min="7171" max="7173" width="10.5703125" style="92" customWidth="1"/>
    <col min="7174" max="7174" width="12.28515625" style="92" customWidth="1"/>
    <col min="7175" max="7175" width="14" style="92" customWidth="1"/>
    <col min="7176" max="7176" width="13.85546875" style="92" customWidth="1"/>
    <col min="7177" max="7177" width="0" style="92" hidden="1" customWidth="1"/>
    <col min="7178" max="7424" width="0" style="92" hidden="1"/>
    <col min="7425" max="7425" width="41.85546875" style="92" customWidth="1"/>
    <col min="7426" max="7426" width="8.85546875" style="92" bestFit="1" customWidth="1"/>
    <col min="7427" max="7429" width="10.5703125" style="92" customWidth="1"/>
    <col min="7430" max="7430" width="12.28515625" style="92" customWidth="1"/>
    <col min="7431" max="7431" width="14" style="92" customWidth="1"/>
    <col min="7432" max="7432" width="13.85546875" style="92" customWidth="1"/>
    <col min="7433" max="7433" width="0" style="92" hidden="1" customWidth="1"/>
    <col min="7434" max="7680" width="0" style="92" hidden="1"/>
    <col min="7681" max="7681" width="41.85546875" style="92" customWidth="1"/>
    <col min="7682" max="7682" width="8.85546875" style="92" bestFit="1" customWidth="1"/>
    <col min="7683" max="7685" width="10.5703125" style="92" customWidth="1"/>
    <col min="7686" max="7686" width="12.28515625" style="92" customWidth="1"/>
    <col min="7687" max="7687" width="14" style="92" customWidth="1"/>
    <col min="7688" max="7688" width="13.85546875" style="92" customWidth="1"/>
    <col min="7689" max="7689" width="0" style="92" hidden="1" customWidth="1"/>
    <col min="7690" max="7936" width="0" style="92" hidden="1"/>
    <col min="7937" max="7937" width="41.85546875" style="92" customWidth="1"/>
    <col min="7938" max="7938" width="8.85546875" style="92" bestFit="1" customWidth="1"/>
    <col min="7939" max="7941" width="10.5703125" style="92" customWidth="1"/>
    <col min="7942" max="7942" width="12.28515625" style="92" customWidth="1"/>
    <col min="7943" max="7943" width="14" style="92" customWidth="1"/>
    <col min="7944" max="7944" width="13.85546875" style="92" customWidth="1"/>
    <col min="7945" max="7945" width="0" style="92" hidden="1" customWidth="1"/>
    <col min="7946" max="8192" width="0" style="92" hidden="1"/>
    <col min="8193" max="8193" width="41.85546875" style="92" customWidth="1"/>
    <col min="8194" max="8194" width="8.85546875" style="92" bestFit="1" customWidth="1"/>
    <col min="8195" max="8197" width="10.5703125" style="92" customWidth="1"/>
    <col min="8198" max="8198" width="12.28515625" style="92" customWidth="1"/>
    <col min="8199" max="8199" width="14" style="92" customWidth="1"/>
    <col min="8200" max="8200" width="13.85546875" style="92" customWidth="1"/>
    <col min="8201" max="8201" width="0" style="92" hidden="1" customWidth="1"/>
    <col min="8202" max="8448" width="0" style="92" hidden="1"/>
    <col min="8449" max="8449" width="41.85546875" style="92" customWidth="1"/>
    <col min="8450" max="8450" width="8.85546875" style="92" bestFit="1" customWidth="1"/>
    <col min="8451" max="8453" width="10.5703125" style="92" customWidth="1"/>
    <col min="8454" max="8454" width="12.28515625" style="92" customWidth="1"/>
    <col min="8455" max="8455" width="14" style="92" customWidth="1"/>
    <col min="8456" max="8456" width="13.85546875" style="92" customWidth="1"/>
    <col min="8457" max="8457" width="0" style="92" hidden="1" customWidth="1"/>
    <col min="8458" max="8704" width="0" style="92" hidden="1"/>
    <col min="8705" max="8705" width="41.85546875" style="92" customWidth="1"/>
    <col min="8706" max="8706" width="8.85546875" style="92" bestFit="1" customWidth="1"/>
    <col min="8707" max="8709" width="10.5703125" style="92" customWidth="1"/>
    <col min="8710" max="8710" width="12.28515625" style="92" customWidth="1"/>
    <col min="8711" max="8711" width="14" style="92" customWidth="1"/>
    <col min="8712" max="8712" width="13.85546875" style="92" customWidth="1"/>
    <col min="8713" max="8713" width="0" style="92" hidden="1" customWidth="1"/>
    <col min="8714" max="8960" width="0" style="92" hidden="1"/>
    <col min="8961" max="8961" width="41.85546875" style="92" customWidth="1"/>
    <col min="8962" max="8962" width="8.85546875" style="92" bestFit="1" customWidth="1"/>
    <col min="8963" max="8965" width="10.5703125" style="92" customWidth="1"/>
    <col min="8966" max="8966" width="12.28515625" style="92" customWidth="1"/>
    <col min="8967" max="8967" width="14" style="92" customWidth="1"/>
    <col min="8968" max="8968" width="13.85546875" style="92" customWidth="1"/>
    <col min="8969" max="8969" width="0" style="92" hidden="1" customWidth="1"/>
    <col min="8970" max="9216" width="0" style="92" hidden="1"/>
    <col min="9217" max="9217" width="41.85546875" style="92" customWidth="1"/>
    <col min="9218" max="9218" width="8.85546875" style="92" bestFit="1" customWidth="1"/>
    <col min="9219" max="9221" width="10.5703125" style="92" customWidth="1"/>
    <col min="9222" max="9222" width="12.28515625" style="92" customWidth="1"/>
    <col min="9223" max="9223" width="14" style="92" customWidth="1"/>
    <col min="9224" max="9224" width="13.85546875" style="92" customWidth="1"/>
    <col min="9225" max="9225" width="0" style="92" hidden="1" customWidth="1"/>
    <col min="9226" max="9472" width="0" style="92" hidden="1"/>
    <col min="9473" max="9473" width="41.85546875" style="92" customWidth="1"/>
    <col min="9474" max="9474" width="8.85546875" style="92" bestFit="1" customWidth="1"/>
    <col min="9475" max="9477" width="10.5703125" style="92" customWidth="1"/>
    <col min="9478" max="9478" width="12.28515625" style="92" customWidth="1"/>
    <col min="9479" max="9479" width="14" style="92" customWidth="1"/>
    <col min="9480" max="9480" width="13.85546875" style="92" customWidth="1"/>
    <col min="9481" max="9481" width="0" style="92" hidden="1" customWidth="1"/>
    <col min="9482" max="9728" width="0" style="92" hidden="1"/>
    <col min="9729" max="9729" width="41.85546875" style="92" customWidth="1"/>
    <col min="9730" max="9730" width="8.85546875" style="92" bestFit="1" customWidth="1"/>
    <col min="9731" max="9733" width="10.5703125" style="92" customWidth="1"/>
    <col min="9734" max="9734" width="12.28515625" style="92" customWidth="1"/>
    <col min="9735" max="9735" width="14" style="92" customWidth="1"/>
    <col min="9736" max="9736" width="13.85546875" style="92" customWidth="1"/>
    <col min="9737" max="9737" width="0" style="92" hidden="1" customWidth="1"/>
    <col min="9738" max="9984" width="0" style="92" hidden="1"/>
    <col min="9985" max="9985" width="41.85546875" style="92" customWidth="1"/>
    <col min="9986" max="9986" width="8.85546875" style="92" bestFit="1" customWidth="1"/>
    <col min="9987" max="9989" width="10.5703125" style="92" customWidth="1"/>
    <col min="9990" max="9990" width="12.28515625" style="92" customWidth="1"/>
    <col min="9991" max="9991" width="14" style="92" customWidth="1"/>
    <col min="9992" max="9992" width="13.85546875" style="92" customWidth="1"/>
    <col min="9993" max="9993" width="0" style="92" hidden="1" customWidth="1"/>
    <col min="9994" max="10240" width="0" style="92" hidden="1"/>
    <col min="10241" max="10241" width="41.85546875" style="92" customWidth="1"/>
    <col min="10242" max="10242" width="8.85546875" style="92" bestFit="1" customWidth="1"/>
    <col min="10243" max="10245" width="10.5703125" style="92" customWidth="1"/>
    <col min="10246" max="10246" width="12.28515625" style="92" customWidth="1"/>
    <col min="10247" max="10247" width="14" style="92" customWidth="1"/>
    <col min="10248" max="10248" width="13.85546875" style="92" customWidth="1"/>
    <col min="10249" max="10249" width="0" style="92" hidden="1" customWidth="1"/>
    <col min="10250" max="10496" width="0" style="92" hidden="1"/>
    <col min="10497" max="10497" width="41.85546875" style="92" customWidth="1"/>
    <col min="10498" max="10498" width="8.85546875" style="92" bestFit="1" customWidth="1"/>
    <col min="10499" max="10501" width="10.5703125" style="92" customWidth="1"/>
    <col min="10502" max="10502" width="12.28515625" style="92" customWidth="1"/>
    <col min="10503" max="10503" width="14" style="92" customWidth="1"/>
    <col min="10504" max="10504" width="13.85546875" style="92" customWidth="1"/>
    <col min="10505" max="10505" width="0" style="92" hidden="1" customWidth="1"/>
    <col min="10506" max="10752" width="0" style="92" hidden="1"/>
    <col min="10753" max="10753" width="41.85546875" style="92" customWidth="1"/>
    <col min="10754" max="10754" width="8.85546875" style="92" bestFit="1" customWidth="1"/>
    <col min="10755" max="10757" width="10.5703125" style="92" customWidth="1"/>
    <col min="10758" max="10758" width="12.28515625" style="92" customWidth="1"/>
    <col min="10759" max="10759" width="14" style="92" customWidth="1"/>
    <col min="10760" max="10760" width="13.85546875" style="92" customWidth="1"/>
    <col min="10761" max="10761" width="0" style="92" hidden="1" customWidth="1"/>
    <col min="10762" max="11008" width="0" style="92" hidden="1"/>
    <col min="11009" max="11009" width="41.85546875" style="92" customWidth="1"/>
    <col min="11010" max="11010" width="8.85546875" style="92" bestFit="1" customWidth="1"/>
    <col min="11011" max="11013" width="10.5703125" style="92" customWidth="1"/>
    <col min="11014" max="11014" width="12.28515625" style="92" customWidth="1"/>
    <col min="11015" max="11015" width="14" style="92" customWidth="1"/>
    <col min="11016" max="11016" width="13.85546875" style="92" customWidth="1"/>
    <col min="11017" max="11017" width="0" style="92" hidden="1" customWidth="1"/>
    <col min="11018" max="11264" width="0" style="92" hidden="1"/>
    <col min="11265" max="11265" width="41.85546875" style="92" customWidth="1"/>
    <col min="11266" max="11266" width="8.85546875" style="92" bestFit="1" customWidth="1"/>
    <col min="11267" max="11269" width="10.5703125" style="92" customWidth="1"/>
    <col min="11270" max="11270" width="12.28515625" style="92" customWidth="1"/>
    <col min="11271" max="11271" width="14" style="92" customWidth="1"/>
    <col min="11272" max="11272" width="13.85546875" style="92" customWidth="1"/>
    <col min="11273" max="11273" width="0" style="92" hidden="1" customWidth="1"/>
    <col min="11274" max="11520" width="0" style="92" hidden="1"/>
    <col min="11521" max="11521" width="41.85546875" style="92" customWidth="1"/>
    <col min="11522" max="11522" width="8.85546875" style="92" bestFit="1" customWidth="1"/>
    <col min="11523" max="11525" width="10.5703125" style="92" customWidth="1"/>
    <col min="11526" max="11526" width="12.28515625" style="92" customWidth="1"/>
    <col min="11527" max="11527" width="14" style="92" customWidth="1"/>
    <col min="11528" max="11528" width="13.85546875" style="92" customWidth="1"/>
    <col min="11529" max="11529" width="0" style="92" hidden="1" customWidth="1"/>
    <col min="11530" max="11776" width="0" style="92" hidden="1"/>
    <col min="11777" max="11777" width="41.85546875" style="92" customWidth="1"/>
    <col min="11778" max="11778" width="8.85546875" style="92" bestFit="1" customWidth="1"/>
    <col min="11779" max="11781" width="10.5703125" style="92" customWidth="1"/>
    <col min="11782" max="11782" width="12.28515625" style="92" customWidth="1"/>
    <col min="11783" max="11783" width="14" style="92" customWidth="1"/>
    <col min="11784" max="11784" width="13.85546875" style="92" customWidth="1"/>
    <col min="11785" max="11785" width="0" style="92" hidden="1" customWidth="1"/>
    <col min="11786" max="12032" width="0" style="92" hidden="1"/>
    <col min="12033" max="12033" width="41.85546875" style="92" customWidth="1"/>
    <col min="12034" max="12034" width="8.85546875" style="92" bestFit="1" customWidth="1"/>
    <col min="12035" max="12037" width="10.5703125" style="92" customWidth="1"/>
    <col min="12038" max="12038" width="12.28515625" style="92" customWidth="1"/>
    <col min="12039" max="12039" width="14" style="92" customWidth="1"/>
    <col min="12040" max="12040" width="13.85546875" style="92" customWidth="1"/>
    <col min="12041" max="12041" width="0" style="92" hidden="1" customWidth="1"/>
    <col min="12042" max="12288" width="0" style="92" hidden="1"/>
    <col min="12289" max="12289" width="41.85546875" style="92" customWidth="1"/>
    <col min="12290" max="12290" width="8.85546875" style="92" bestFit="1" customWidth="1"/>
    <col min="12291" max="12293" width="10.5703125" style="92" customWidth="1"/>
    <col min="12294" max="12294" width="12.28515625" style="92" customWidth="1"/>
    <col min="12295" max="12295" width="14" style="92" customWidth="1"/>
    <col min="12296" max="12296" width="13.85546875" style="92" customWidth="1"/>
    <col min="12297" max="12297" width="0" style="92" hidden="1" customWidth="1"/>
    <col min="12298" max="12544" width="0" style="92" hidden="1"/>
    <col min="12545" max="12545" width="41.85546875" style="92" customWidth="1"/>
    <col min="12546" max="12546" width="8.85546875" style="92" bestFit="1" customWidth="1"/>
    <col min="12547" max="12549" width="10.5703125" style="92" customWidth="1"/>
    <col min="12550" max="12550" width="12.28515625" style="92" customWidth="1"/>
    <col min="12551" max="12551" width="14" style="92" customWidth="1"/>
    <col min="12552" max="12552" width="13.85546875" style="92" customWidth="1"/>
    <col min="12553" max="12553" width="0" style="92" hidden="1" customWidth="1"/>
    <col min="12554" max="12800" width="0" style="92" hidden="1"/>
    <col min="12801" max="12801" width="41.85546875" style="92" customWidth="1"/>
    <col min="12802" max="12802" width="8.85546875" style="92" bestFit="1" customWidth="1"/>
    <col min="12803" max="12805" width="10.5703125" style="92" customWidth="1"/>
    <col min="12806" max="12806" width="12.28515625" style="92" customWidth="1"/>
    <col min="12807" max="12807" width="14" style="92" customWidth="1"/>
    <col min="12808" max="12808" width="13.85546875" style="92" customWidth="1"/>
    <col min="12809" max="12809" width="0" style="92" hidden="1" customWidth="1"/>
    <col min="12810" max="13056" width="0" style="92" hidden="1"/>
    <col min="13057" max="13057" width="41.85546875" style="92" customWidth="1"/>
    <col min="13058" max="13058" width="8.85546875" style="92" bestFit="1" customWidth="1"/>
    <col min="13059" max="13061" width="10.5703125" style="92" customWidth="1"/>
    <col min="13062" max="13062" width="12.28515625" style="92" customWidth="1"/>
    <col min="13063" max="13063" width="14" style="92" customWidth="1"/>
    <col min="13064" max="13064" width="13.85546875" style="92" customWidth="1"/>
    <col min="13065" max="13065" width="0" style="92" hidden="1" customWidth="1"/>
    <col min="13066" max="13312" width="0" style="92" hidden="1"/>
    <col min="13313" max="13313" width="41.85546875" style="92" customWidth="1"/>
    <col min="13314" max="13314" width="8.85546875" style="92" bestFit="1" customWidth="1"/>
    <col min="13315" max="13317" width="10.5703125" style="92" customWidth="1"/>
    <col min="13318" max="13318" width="12.28515625" style="92" customWidth="1"/>
    <col min="13319" max="13319" width="14" style="92" customWidth="1"/>
    <col min="13320" max="13320" width="13.85546875" style="92" customWidth="1"/>
    <col min="13321" max="13321" width="0" style="92" hidden="1" customWidth="1"/>
    <col min="13322" max="13568" width="0" style="92" hidden="1"/>
    <col min="13569" max="13569" width="41.85546875" style="92" customWidth="1"/>
    <col min="13570" max="13570" width="8.85546875" style="92" bestFit="1" customWidth="1"/>
    <col min="13571" max="13573" width="10.5703125" style="92" customWidth="1"/>
    <col min="13574" max="13574" width="12.28515625" style="92" customWidth="1"/>
    <col min="13575" max="13575" width="14" style="92" customWidth="1"/>
    <col min="13576" max="13576" width="13.85546875" style="92" customWidth="1"/>
    <col min="13577" max="13577" width="0" style="92" hidden="1" customWidth="1"/>
    <col min="13578" max="13824" width="0" style="92" hidden="1"/>
    <col min="13825" max="13825" width="41.85546875" style="92" customWidth="1"/>
    <col min="13826" max="13826" width="8.85546875" style="92" bestFit="1" customWidth="1"/>
    <col min="13827" max="13829" width="10.5703125" style="92" customWidth="1"/>
    <col min="13830" max="13830" width="12.28515625" style="92" customWidth="1"/>
    <col min="13831" max="13831" width="14" style="92" customWidth="1"/>
    <col min="13832" max="13832" width="13.85546875" style="92" customWidth="1"/>
    <col min="13833" max="13833" width="0" style="92" hidden="1" customWidth="1"/>
    <col min="13834" max="14080" width="0" style="92" hidden="1"/>
    <col min="14081" max="14081" width="41.85546875" style="92" customWidth="1"/>
    <col min="14082" max="14082" width="8.85546875" style="92" bestFit="1" customWidth="1"/>
    <col min="14083" max="14085" width="10.5703125" style="92" customWidth="1"/>
    <col min="14086" max="14086" width="12.28515625" style="92" customWidth="1"/>
    <col min="14087" max="14087" width="14" style="92" customWidth="1"/>
    <col min="14088" max="14088" width="13.85546875" style="92" customWidth="1"/>
    <col min="14089" max="14089" width="0" style="92" hidden="1" customWidth="1"/>
    <col min="14090" max="14336" width="0" style="92" hidden="1"/>
    <col min="14337" max="14337" width="41.85546875" style="92" customWidth="1"/>
    <col min="14338" max="14338" width="8.85546875" style="92" bestFit="1" customWidth="1"/>
    <col min="14339" max="14341" width="10.5703125" style="92" customWidth="1"/>
    <col min="14342" max="14342" width="12.28515625" style="92" customWidth="1"/>
    <col min="14343" max="14343" width="14" style="92" customWidth="1"/>
    <col min="14344" max="14344" width="13.85546875" style="92" customWidth="1"/>
    <col min="14345" max="14345" width="0" style="92" hidden="1" customWidth="1"/>
    <col min="14346" max="14592" width="0" style="92" hidden="1"/>
    <col min="14593" max="14593" width="41.85546875" style="92" customWidth="1"/>
    <col min="14594" max="14594" width="8.85546875" style="92" bestFit="1" customWidth="1"/>
    <col min="14595" max="14597" width="10.5703125" style="92" customWidth="1"/>
    <col min="14598" max="14598" width="12.28515625" style="92" customWidth="1"/>
    <col min="14599" max="14599" width="14" style="92" customWidth="1"/>
    <col min="14600" max="14600" width="13.85546875" style="92" customWidth="1"/>
    <col min="14601" max="14601" width="0" style="92" hidden="1" customWidth="1"/>
    <col min="14602" max="14848" width="0" style="92" hidden="1"/>
    <col min="14849" max="14849" width="41.85546875" style="92" customWidth="1"/>
    <col min="14850" max="14850" width="8.85546875" style="92" bestFit="1" customWidth="1"/>
    <col min="14851" max="14853" width="10.5703125" style="92" customWidth="1"/>
    <col min="14854" max="14854" width="12.28515625" style="92" customWidth="1"/>
    <col min="14855" max="14855" width="14" style="92" customWidth="1"/>
    <col min="14856" max="14856" width="13.85546875" style="92" customWidth="1"/>
    <col min="14857" max="14857" width="0" style="92" hidden="1" customWidth="1"/>
    <col min="14858" max="15104" width="0" style="92" hidden="1"/>
    <col min="15105" max="15105" width="41.85546875" style="92" customWidth="1"/>
    <col min="15106" max="15106" width="8.85546875" style="92" bestFit="1" customWidth="1"/>
    <col min="15107" max="15109" width="10.5703125" style="92" customWidth="1"/>
    <col min="15110" max="15110" width="12.28515625" style="92" customWidth="1"/>
    <col min="15111" max="15111" width="14" style="92" customWidth="1"/>
    <col min="15112" max="15112" width="13.85546875" style="92" customWidth="1"/>
    <col min="15113" max="15113" width="0" style="92" hidden="1" customWidth="1"/>
    <col min="15114" max="15360" width="0" style="92" hidden="1"/>
    <col min="15361" max="15361" width="41.85546875" style="92" customWidth="1"/>
    <col min="15362" max="15362" width="8.85546875" style="92" bestFit="1" customWidth="1"/>
    <col min="15363" max="15365" width="10.5703125" style="92" customWidth="1"/>
    <col min="15366" max="15366" width="12.28515625" style="92" customWidth="1"/>
    <col min="15367" max="15367" width="14" style="92" customWidth="1"/>
    <col min="15368" max="15368" width="13.85546875" style="92" customWidth="1"/>
    <col min="15369" max="15369" width="0" style="92" hidden="1" customWidth="1"/>
    <col min="15370" max="15616" width="0" style="92" hidden="1"/>
    <col min="15617" max="15617" width="41.85546875" style="92" customWidth="1"/>
    <col min="15618" max="15618" width="8.85546875" style="92" bestFit="1" customWidth="1"/>
    <col min="15619" max="15621" width="10.5703125" style="92" customWidth="1"/>
    <col min="15622" max="15622" width="12.28515625" style="92" customWidth="1"/>
    <col min="15623" max="15623" width="14" style="92" customWidth="1"/>
    <col min="15624" max="15624" width="13.85546875" style="92" customWidth="1"/>
    <col min="15625" max="15625" width="0" style="92" hidden="1" customWidth="1"/>
    <col min="15626" max="15872" width="0" style="92" hidden="1"/>
    <col min="15873" max="15873" width="41.85546875" style="92" customWidth="1"/>
    <col min="15874" max="15874" width="8.85546875" style="92" bestFit="1" customWidth="1"/>
    <col min="15875" max="15877" width="10.5703125" style="92" customWidth="1"/>
    <col min="15878" max="15878" width="12.28515625" style="92" customWidth="1"/>
    <col min="15879" max="15879" width="14" style="92" customWidth="1"/>
    <col min="15880" max="15880" width="13.85546875" style="92" customWidth="1"/>
    <col min="15881" max="15881" width="0" style="92" hidden="1" customWidth="1"/>
    <col min="15882" max="16128" width="0" style="92" hidden="1"/>
    <col min="16129" max="16129" width="41.85546875" style="92" customWidth="1"/>
    <col min="16130" max="16130" width="8.85546875" style="92" bestFit="1" customWidth="1"/>
    <col min="16131" max="16133" width="10.5703125" style="92" customWidth="1"/>
    <col min="16134" max="16134" width="12.28515625" style="92" customWidth="1"/>
    <col min="16135" max="16135" width="14" style="92" customWidth="1"/>
    <col min="16136" max="16136" width="13.85546875" style="92" customWidth="1"/>
    <col min="16137" max="16137" width="0" style="92" hidden="1" customWidth="1"/>
    <col min="16138" max="16384" width="0" style="92" hidden="1"/>
  </cols>
  <sheetData>
    <row r="1" spans="1:257" ht="14.25" customHeight="1" x14ac:dyDescent="0.2">
      <c r="A1" s="395" t="s">
        <v>173</v>
      </c>
      <c r="B1" s="395"/>
      <c r="C1" s="395"/>
      <c r="D1" s="395"/>
      <c r="E1" s="395"/>
      <c r="F1" s="395"/>
      <c r="G1" s="395"/>
      <c r="H1" s="395"/>
    </row>
    <row r="2" spans="1:257" ht="12.75" customHeight="1" x14ac:dyDescent="0.2">
      <c r="A2" s="395" t="s">
        <v>809</v>
      </c>
      <c r="B2" s="395"/>
      <c r="C2" s="395"/>
      <c r="D2" s="395"/>
      <c r="E2" s="395"/>
      <c r="F2" s="395"/>
      <c r="G2" s="395"/>
      <c r="H2" s="395"/>
    </row>
    <row r="3" spans="1:257" ht="12.75" customHeight="1" x14ac:dyDescent="0.2">
      <c r="A3" s="395" t="s">
        <v>174</v>
      </c>
      <c r="B3" s="395"/>
      <c r="C3" s="395"/>
      <c r="D3" s="395"/>
      <c r="E3" s="395"/>
      <c r="F3" s="395"/>
      <c r="G3" s="395"/>
      <c r="H3" s="395"/>
    </row>
    <row r="4" spans="1:257" ht="63.75" x14ac:dyDescent="0.2">
      <c r="A4" s="209" t="s">
        <v>161</v>
      </c>
      <c r="B4" s="210" t="s">
        <v>175</v>
      </c>
      <c r="C4" s="211" t="s">
        <v>176</v>
      </c>
      <c r="D4" s="211" t="s">
        <v>164</v>
      </c>
      <c r="E4" s="211" t="s">
        <v>177</v>
      </c>
      <c r="F4" s="211" t="s">
        <v>166</v>
      </c>
      <c r="G4" s="211" t="s">
        <v>167</v>
      </c>
      <c r="H4" s="211" t="s">
        <v>168</v>
      </c>
    </row>
    <row r="5" spans="1:257" ht="15" x14ac:dyDescent="0.2">
      <c r="A5" s="174" t="s">
        <v>128</v>
      </c>
      <c r="B5" s="247" t="s">
        <v>178</v>
      </c>
      <c r="C5" s="273"/>
      <c r="D5" s="204">
        <v>1</v>
      </c>
      <c r="E5" s="204">
        <f>C5*D5</f>
        <v>0</v>
      </c>
      <c r="F5" s="203">
        <f>(C5*D5)*0.3*1.5</f>
        <v>0</v>
      </c>
      <c r="G5" s="203">
        <f>E5*2*0.15</f>
        <v>0</v>
      </c>
      <c r="H5" s="205">
        <f>E5+F5+G5</f>
        <v>0</v>
      </c>
    </row>
    <row r="6" spans="1:257" ht="15" x14ac:dyDescent="0.2">
      <c r="A6" s="174" t="s">
        <v>4</v>
      </c>
      <c r="B6" s="247" t="s">
        <v>178</v>
      </c>
      <c r="C6" s="273"/>
      <c r="D6" s="204">
        <v>1</v>
      </c>
      <c r="E6" s="204">
        <f>C6*D6</f>
        <v>0</v>
      </c>
      <c r="F6" s="203">
        <f>(C6*D6)*0.3*1.5</f>
        <v>0</v>
      </c>
      <c r="G6" s="203">
        <f>E6*2*0.15</f>
        <v>0</v>
      </c>
      <c r="H6" s="205">
        <f>E6+F6+G6</f>
        <v>0</v>
      </c>
    </row>
    <row r="7" spans="1:257" ht="15" x14ac:dyDescent="0.2">
      <c r="A7" s="174" t="s">
        <v>158</v>
      </c>
      <c r="B7" s="247" t="s">
        <v>178</v>
      </c>
      <c r="C7" s="273"/>
      <c r="D7" s="204">
        <v>1</v>
      </c>
      <c r="E7" s="204">
        <f>C7*D7</f>
        <v>0</v>
      </c>
      <c r="F7" s="203">
        <f>(C7*D7)*0.3*1.5</f>
        <v>0</v>
      </c>
      <c r="G7" s="203">
        <f>E7*2*0.15</f>
        <v>0</v>
      </c>
      <c r="H7" s="205">
        <f>E7+F7+G7</f>
        <v>0</v>
      </c>
    </row>
    <row r="8" spans="1:257" ht="15" x14ac:dyDescent="0.2">
      <c r="A8" s="174" t="s">
        <v>583</v>
      </c>
      <c r="B8" s="247" t="s">
        <v>178</v>
      </c>
      <c r="C8" s="273"/>
      <c r="D8" s="204">
        <v>1</v>
      </c>
      <c r="E8" s="204">
        <f>C8*D8</f>
        <v>0</v>
      </c>
      <c r="F8" s="203">
        <f>(C8*D8)*0.3*1.5</f>
        <v>0</v>
      </c>
      <c r="G8" s="203">
        <f>E8*2*0.15</f>
        <v>0</v>
      </c>
      <c r="H8" s="205">
        <f>E8+F8+G8</f>
        <v>0</v>
      </c>
    </row>
    <row r="9" spans="1:257" ht="15.95" customHeight="1" x14ac:dyDescent="0.25">
      <c r="A9" s="394" t="s">
        <v>179</v>
      </c>
      <c r="B9" s="394"/>
      <c r="C9" s="394"/>
      <c r="D9" s="394"/>
      <c r="E9" s="394"/>
      <c r="F9" s="394"/>
      <c r="G9" s="394"/>
      <c r="H9" s="206">
        <f>SUM(H5:H8)</f>
        <v>0</v>
      </c>
      <c r="IW9" s="94"/>
    </row>
    <row r="10" spans="1:257" ht="15.95" customHeight="1" x14ac:dyDescent="0.25">
      <c r="A10" s="394" t="s">
        <v>810</v>
      </c>
      <c r="B10" s="394"/>
      <c r="C10" s="394"/>
      <c r="D10" s="394"/>
      <c r="E10" s="394"/>
      <c r="F10" s="394"/>
      <c r="G10" s="394"/>
      <c r="H10" s="208">
        <f>BDI!D11</f>
        <v>0</v>
      </c>
    </row>
    <row r="11" spans="1:257" ht="15.95" customHeight="1" x14ac:dyDescent="0.25">
      <c r="A11" s="394" t="s">
        <v>811</v>
      </c>
      <c r="B11" s="394"/>
      <c r="C11" s="394"/>
      <c r="D11" s="394"/>
      <c r="E11" s="394"/>
      <c r="F11" s="394"/>
      <c r="G11" s="394"/>
      <c r="H11" s="207">
        <f>H9*(1+H10)</f>
        <v>0</v>
      </c>
    </row>
    <row r="12" spans="1:257" ht="15.95" customHeight="1" x14ac:dyDescent="0.25">
      <c r="A12" s="394" t="s">
        <v>812</v>
      </c>
      <c r="B12" s="394"/>
      <c r="C12" s="394"/>
      <c r="D12" s="394"/>
      <c r="E12" s="394"/>
      <c r="F12" s="394"/>
      <c r="G12" s="394"/>
      <c r="H12" s="207">
        <f>H11*12</f>
        <v>0</v>
      </c>
    </row>
    <row r="13" spans="1:257" ht="12.75" customHeight="1" x14ac:dyDescent="0.2"/>
  </sheetData>
  <sheetProtection algorithmName="SHA-512" hashValue="f4800xCumEZiez0YovbymwvEQgEaMotck3dxGPW+GQr5Cyhpukt0h5nspw+vyCRAXkarclU7uAqQljqy3kkMdA==" saltValue="nMVspybuOqrwbQG/mJ/v7w==" spinCount="100000" sheet="1" objects="1" scenarios="1"/>
  <mergeCells count="7">
    <mergeCell ref="A10:G10"/>
    <mergeCell ref="A11:G11"/>
    <mergeCell ref="A12:G12"/>
    <mergeCell ref="A1:H1"/>
    <mergeCell ref="A2:H2"/>
    <mergeCell ref="A3:H3"/>
    <mergeCell ref="A9:G9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zoomScaleNormal="100" zoomScaleSheetLayoutView="100" workbookViewId="0">
      <selection activeCell="J20" sqref="J20"/>
    </sheetView>
  </sheetViews>
  <sheetFormatPr defaultColWidth="8.85546875" defaultRowHeight="15" customHeight="1" x14ac:dyDescent="0.25"/>
  <cols>
    <col min="1" max="1" width="44.28515625" style="1" customWidth="1"/>
    <col min="2" max="2" width="38.5703125" style="1" customWidth="1"/>
    <col min="3" max="3" width="18.42578125" style="105" customWidth="1"/>
    <col min="4" max="4" width="8.85546875" style="1"/>
    <col min="5" max="5" width="13.7109375" style="106" customWidth="1"/>
    <col min="6" max="6" width="15.85546875" style="106" customWidth="1"/>
    <col min="7" max="16384" width="8.85546875" style="1"/>
  </cols>
  <sheetData>
    <row r="1" spans="1:6" ht="15" customHeight="1" x14ac:dyDescent="0.25">
      <c r="A1" s="396" t="s">
        <v>575</v>
      </c>
      <c r="B1" s="397"/>
      <c r="C1" s="397"/>
      <c r="D1" s="397"/>
      <c r="E1" s="397"/>
      <c r="F1" s="397"/>
    </row>
    <row r="2" spans="1:6" ht="35.25" customHeight="1" x14ac:dyDescent="0.25">
      <c r="A2" s="197" t="s">
        <v>572</v>
      </c>
      <c r="B2" s="198" t="s">
        <v>804</v>
      </c>
      <c r="C2" s="197" t="s">
        <v>807</v>
      </c>
      <c r="D2" s="197" t="s">
        <v>571</v>
      </c>
      <c r="E2" s="199" t="s">
        <v>806</v>
      </c>
      <c r="F2" s="199" t="s">
        <v>574</v>
      </c>
    </row>
    <row r="3" spans="1:6" ht="15" customHeight="1" x14ac:dyDescent="0.25">
      <c r="A3" s="130" t="s">
        <v>570</v>
      </c>
      <c r="B3" s="129" t="s">
        <v>128</v>
      </c>
      <c r="C3" s="128" t="s">
        <v>834</v>
      </c>
      <c r="D3" s="128">
        <v>1</v>
      </c>
      <c r="E3" s="134">
        <f>'Supervisão Técnica'!E141</f>
        <v>0</v>
      </c>
      <c r="F3" s="127">
        <f>D3*E3</f>
        <v>0</v>
      </c>
    </row>
    <row r="4" spans="1:6" ht="15" customHeight="1" x14ac:dyDescent="0.25">
      <c r="A4" s="130" t="s">
        <v>581</v>
      </c>
      <c r="B4" s="129" t="s">
        <v>4</v>
      </c>
      <c r="C4" s="128" t="s">
        <v>805</v>
      </c>
      <c r="D4" s="128">
        <v>1</v>
      </c>
      <c r="E4" s="134">
        <f>Mecânico!E141</f>
        <v>0</v>
      </c>
      <c r="F4" s="127">
        <f>D4*E4</f>
        <v>0</v>
      </c>
    </row>
    <row r="5" spans="1:6" ht="15" customHeight="1" x14ac:dyDescent="0.25">
      <c r="A5" s="130" t="s">
        <v>569</v>
      </c>
      <c r="B5" s="129" t="s">
        <v>158</v>
      </c>
      <c r="C5" s="128" t="s">
        <v>835</v>
      </c>
      <c r="D5" s="128">
        <v>1</v>
      </c>
      <c r="E5" s="134">
        <f>Eletrotécnico!E141</f>
        <v>0</v>
      </c>
      <c r="F5" s="127">
        <f>D5*E5</f>
        <v>0</v>
      </c>
    </row>
    <row r="6" spans="1:6" ht="15" customHeight="1" x14ac:dyDescent="0.25">
      <c r="A6" s="130" t="s">
        <v>582</v>
      </c>
      <c r="B6" s="129" t="s">
        <v>583</v>
      </c>
      <c r="C6" s="128" t="s">
        <v>805</v>
      </c>
      <c r="D6" s="128">
        <v>1</v>
      </c>
      <c r="E6" s="134">
        <f>Oficial!E141</f>
        <v>0</v>
      </c>
      <c r="F6" s="127">
        <f>D6*E6</f>
        <v>0</v>
      </c>
    </row>
    <row r="7" spans="1:6" ht="15" customHeight="1" x14ac:dyDescent="0.25">
      <c r="A7" s="126"/>
      <c r="B7" s="398" t="s">
        <v>568</v>
      </c>
      <c r="C7" s="399"/>
      <c r="D7" s="399"/>
      <c r="E7" s="400"/>
      <c r="F7" s="125">
        <f>SUM(F3:F6)</f>
        <v>0</v>
      </c>
    </row>
    <row r="8" spans="1:6" ht="15" customHeight="1" x14ac:dyDescent="0.25">
      <c r="A8" s="126"/>
      <c r="B8" s="398" t="s">
        <v>567</v>
      </c>
      <c r="C8" s="399"/>
      <c r="D8" s="399"/>
      <c r="E8" s="400"/>
      <c r="F8" s="125">
        <f>F7*12</f>
        <v>0</v>
      </c>
    </row>
    <row r="9" spans="1:6" ht="15" customHeight="1" x14ac:dyDescent="0.25">
      <c r="A9" s="404"/>
      <c r="B9" s="404"/>
      <c r="C9" s="404"/>
      <c r="D9" s="404"/>
      <c r="E9" s="404"/>
      <c r="F9" s="404"/>
    </row>
    <row r="10" spans="1:6" ht="15" customHeight="1" x14ac:dyDescent="0.25">
      <c r="A10" s="401" t="s">
        <v>573</v>
      </c>
      <c r="B10" s="402"/>
      <c r="C10" s="402"/>
      <c r="D10" s="402"/>
      <c r="E10" s="403"/>
      <c r="F10" s="405"/>
    </row>
    <row r="11" spans="1:6" ht="31.5" customHeight="1" x14ac:dyDescent="0.25">
      <c r="A11" s="197" t="s">
        <v>572</v>
      </c>
      <c r="B11" s="198" t="s">
        <v>804</v>
      </c>
      <c r="C11" s="197" t="s">
        <v>305</v>
      </c>
      <c r="D11" s="197" t="s">
        <v>571</v>
      </c>
      <c r="E11" s="199" t="s">
        <v>806</v>
      </c>
      <c r="F11" s="405"/>
    </row>
    <row r="12" spans="1:6" ht="15" customHeight="1" x14ac:dyDescent="0.25">
      <c r="A12" s="130" t="s">
        <v>570</v>
      </c>
      <c r="B12" s="129" t="s">
        <v>128</v>
      </c>
      <c r="C12" s="128" t="s">
        <v>808</v>
      </c>
      <c r="D12" s="128">
        <f>'ITEM 1.ANEXO III - HORAS EXTRAS'!D5</f>
        <v>1</v>
      </c>
      <c r="E12" s="131">
        <f>'ITEM 1.ANEXO III - HORAS EXTRAS'!H5</f>
        <v>0</v>
      </c>
      <c r="F12" s="405"/>
    </row>
    <row r="13" spans="1:6" ht="15" customHeight="1" x14ac:dyDescent="0.25">
      <c r="A13" s="130" t="s">
        <v>581</v>
      </c>
      <c r="B13" s="129" t="s">
        <v>4</v>
      </c>
      <c r="C13" s="128" t="s">
        <v>808</v>
      </c>
      <c r="D13" s="128">
        <f>'ITEM 1.ANEXO III - HORAS EXTRAS'!D6</f>
        <v>1</v>
      </c>
      <c r="E13" s="131">
        <f>'ITEM 1.ANEXO III - HORAS EXTRAS'!H6</f>
        <v>0</v>
      </c>
      <c r="F13" s="405"/>
    </row>
    <row r="14" spans="1:6" ht="15" customHeight="1" x14ac:dyDescent="0.25">
      <c r="A14" s="130" t="s">
        <v>569</v>
      </c>
      <c r="B14" s="129" t="s">
        <v>158</v>
      </c>
      <c r="C14" s="128" t="s">
        <v>808</v>
      </c>
      <c r="D14" s="128">
        <f>'ITEM 1.ANEXO III - HORAS EXTRAS'!D7</f>
        <v>1</v>
      </c>
      <c r="E14" s="131">
        <f>'ITEM 1.ANEXO III - HORAS EXTRAS'!H7</f>
        <v>0</v>
      </c>
      <c r="F14" s="405"/>
    </row>
    <row r="15" spans="1:6" ht="15" customHeight="1" x14ac:dyDescent="0.25">
      <c r="A15" s="130" t="s">
        <v>582</v>
      </c>
      <c r="B15" s="129" t="s">
        <v>583</v>
      </c>
      <c r="C15" s="128" t="s">
        <v>808</v>
      </c>
      <c r="D15" s="128">
        <f>'ITEM 1.ANEXO III - HORAS EXTRAS'!D8</f>
        <v>1</v>
      </c>
      <c r="E15" s="131">
        <f>'ITEM 1.ANEXO III - HORAS EXTRAS'!H8</f>
        <v>0</v>
      </c>
      <c r="F15" s="405"/>
    </row>
    <row r="16" spans="1:6" ht="15" customHeight="1" x14ac:dyDescent="0.25">
      <c r="A16" s="200" t="s">
        <v>568</v>
      </c>
      <c r="B16" s="200" t="s">
        <v>568</v>
      </c>
      <c r="C16" s="201"/>
      <c r="D16" s="202"/>
      <c r="E16" s="125">
        <f>SUM(E12:E15)</f>
        <v>0</v>
      </c>
      <c r="F16" s="405"/>
    </row>
    <row r="17" spans="1:6" ht="15" customHeight="1" x14ac:dyDescent="0.25">
      <c r="A17" s="200" t="s">
        <v>567</v>
      </c>
      <c r="B17" s="200" t="s">
        <v>567</v>
      </c>
      <c r="C17" s="201"/>
      <c r="D17" s="202"/>
      <c r="E17" s="125">
        <f>E16*12</f>
        <v>0</v>
      </c>
      <c r="F17" s="405"/>
    </row>
  </sheetData>
  <sheetProtection algorithmName="SHA-512" hashValue="wB9bU2cqwrf7G/bgDOSe0UIhXjX/pQGcvhvpc8ZK+YxJjNKBZm9uBNxJbR/7AUh5JMBE+iux/XGuK6In+QOBAg==" saltValue="KoiPGFEH6c8/Wf3msweRjA==" spinCount="100000" sheet="1" objects="1" scenarios="1"/>
  <mergeCells count="6">
    <mergeCell ref="A1:F1"/>
    <mergeCell ref="B7:E7"/>
    <mergeCell ref="B8:E8"/>
    <mergeCell ref="A10:E10"/>
    <mergeCell ref="A9:F9"/>
    <mergeCell ref="F10:F17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P16"/>
  <sheetViews>
    <sheetView workbookViewId="0">
      <selection activeCell="D25" sqref="D25"/>
    </sheetView>
  </sheetViews>
  <sheetFormatPr defaultRowHeight="12.75" x14ac:dyDescent="0.2"/>
  <cols>
    <col min="1" max="1" width="51.85546875" style="92" customWidth="1"/>
    <col min="2" max="2" width="6.140625" style="92" customWidth="1"/>
    <col min="3" max="3" width="8.7109375" style="92" customWidth="1"/>
    <col min="4" max="4" width="10.5703125" style="92" customWidth="1"/>
    <col min="5" max="5" width="13.42578125" style="92" customWidth="1"/>
    <col min="6" max="6" width="14" style="92" customWidth="1"/>
    <col min="7" max="7" width="13.85546875" style="92" customWidth="1"/>
    <col min="8" max="8" width="12.5703125" style="92" bestFit="1" customWidth="1"/>
    <col min="9" max="120" width="9.140625" style="248"/>
    <col min="121" max="256" width="9.140625" style="92"/>
    <col min="257" max="257" width="51.85546875" style="92" customWidth="1"/>
    <col min="258" max="258" width="6.140625" style="92" customWidth="1"/>
    <col min="259" max="259" width="8.7109375" style="92" customWidth="1"/>
    <col min="260" max="260" width="10.5703125" style="92" customWidth="1"/>
    <col min="261" max="261" width="13.42578125" style="92" customWidth="1"/>
    <col min="262" max="262" width="14" style="92" customWidth="1"/>
    <col min="263" max="263" width="13.85546875" style="92" customWidth="1"/>
    <col min="264" max="264" width="13.42578125" style="92" customWidth="1"/>
    <col min="265" max="512" width="9.140625" style="92"/>
    <col min="513" max="513" width="51.85546875" style="92" customWidth="1"/>
    <col min="514" max="514" width="6.140625" style="92" customWidth="1"/>
    <col min="515" max="515" width="8.7109375" style="92" customWidth="1"/>
    <col min="516" max="516" width="10.5703125" style="92" customWidth="1"/>
    <col min="517" max="517" width="13.42578125" style="92" customWidth="1"/>
    <col min="518" max="518" width="14" style="92" customWidth="1"/>
    <col min="519" max="519" width="13.85546875" style="92" customWidth="1"/>
    <col min="520" max="520" width="13.42578125" style="92" customWidth="1"/>
    <col min="521" max="768" width="9.140625" style="92"/>
    <col min="769" max="769" width="51.85546875" style="92" customWidth="1"/>
    <col min="770" max="770" width="6.140625" style="92" customWidth="1"/>
    <col min="771" max="771" width="8.7109375" style="92" customWidth="1"/>
    <col min="772" max="772" width="10.5703125" style="92" customWidth="1"/>
    <col min="773" max="773" width="13.42578125" style="92" customWidth="1"/>
    <col min="774" max="774" width="14" style="92" customWidth="1"/>
    <col min="775" max="775" width="13.85546875" style="92" customWidth="1"/>
    <col min="776" max="776" width="13.42578125" style="92" customWidth="1"/>
    <col min="777" max="1024" width="9.140625" style="92"/>
    <col min="1025" max="1025" width="51.85546875" style="92" customWidth="1"/>
    <col min="1026" max="1026" width="6.140625" style="92" customWidth="1"/>
    <col min="1027" max="1027" width="8.7109375" style="92" customWidth="1"/>
    <col min="1028" max="1028" width="10.5703125" style="92" customWidth="1"/>
    <col min="1029" max="1029" width="13.42578125" style="92" customWidth="1"/>
    <col min="1030" max="1030" width="14" style="92" customWidth="1"/>
    <col min="1031" max="1031" width="13.85546875" style="92" customWidth="1"/>
    <col min="1032" max="1032" width="13.42578125" style="92" customWidth="1"/>
    <col min="1033" max="1280" width="9.140625" style="92"/>
    <col min="1281" max="1281" width="51.85546875" style="92" customWidth="1"/>
    <col min="1282" max="1282" width="6.140625" style="92" customWidth="1"/>
    <col min="1283" max="1283" width="8.7109375" style="92" customWidth="1"/>
    <col min="1284" max="1284" width="10.5703125" style="92" customWidth="1"/>
    <col min="1285" max="1285" width="13.42578125" style="92" customWidth="1"/>
    <col min="1286" max="1286" width="14" style="92" customWidth="1"/>
    <col min="1287" max="1287" width="13.85546875" style="92" customWidth="1"/>
    <col min="1288" max="1288" width="13.42578125" style="92" customWidth="1"/>
    <col min="1289" max="1536" width="9.140625" style="92"/>
    <col min="1537" max="1537" width="51.85546875" style="92" customWidth="1"/>
    <col min="1538" max="1538" width="6.140625" style="92" customWidth="1"/>
    <col min="1539" max="1539" width="8.7109375" style="92" customWidth="1"/>
    <col min="1540" max="1540" width="10.5703125" style="92" customWidth="1"/>
    <col min="1541" max="1541" width="13.42578125" style="92" customWidth="1"/>
    <col min="1542" max="1542" width="14" style="92" customWidth="1"/>
    <col min="1543" max="1543" width="13.85546875" style="92" customWidth="1"/>
    <col min="1544" max="1544" width="13.42578125" style="92" customWidth="1"/>
    <col min="1545" max="1792" width="9.140625" style="92"/>
    <col min="1793" max="1793" width="51.85546875" style="92" customWidth="1"/>
    <col min="1794" max="1794" width="6.140625" style="92" customWidth="1"/>
    <col min="1795" max="1795" width="8.7109375" style="92" customWidth="1"/>
    <col min="1796" max="1796" width="10.5703125" style="92" customWidth="1"/>
    <col min="1797" max="1797" width="13.42578125" style="92" customWidth="1"/>
    <col min="1798" max="1798" width="14" style="92" customWidth="1"/>
    <col min="1799" max="1799" width="13.85546875" style="92" customWidth="1"/>
    <col min="1800" max="1800" width="13.42578125" style="92" customWidth="1"/>
    <col min="1801" max="2048" width="9.140625" style="92"/>
    <col min="2049" max="2049" width="51.85546875" style="92" customWidth="1"/>
    <col min="2050" max="2050" width="6.140625" style="92" customWidth="1"/>
    <col min="2051" max="2051" width="8.7109375" style="92" customWidth="1"/>
    <col min="2052" max="2052" width="10.5703125" style="92" customWidth="1"/>
    <col min="2053" max="2053" width="13.42578125" style="92" customWidth="1"/>
    <col min="2054" max="2054" width="14" style="92" customWidth="1"/>
    <col min="2055" max="2055" width="13.85546875" style="92" customWidth="1"/>
    <col min="2056" max="2056" width="13.42578125" style="92" customWidth="1"/>
    <col min="2057" max="2304" width="9.140625" style="92"/>
    <col min="2305" max="2305" width="51.85546875" style="92" customWidth="1"/>
    <col min="2306" max="2306" width="6.140625" style="92" customWidth="1"/>
    <col min="2307" max="2307" width="8.7109375" style="92" customWidth="1"/>
    <col min="2308" max="2308" width="10.5703125" style="92" customWidth="1"/>
    <col min="2309" max="2309" width="13.42578125" style="92" customWidth="1"/>
    <col min="2310" max="2310" width="14" style="92" customWidth="1"/>
    <col min="2311" max="2311" width="13.85546875" style="92" customWidth="1"/>
    <col min="2312" max="2312" width="13.42578125" style="92" customWidth="1"/>
    <col min="2313" max="2560" width="9.140625" style="92"/>
    <col min="2561" max="2561" width="51.85546875" style="92" customWidth="1"/>
    <col min="2562" max="2562" width="6.140625" style="92" customWidth="1"/>
    <col min="2563" max="2563" width="8.7109375" style="92" customWidth="1"/>
    <col min="2564" max="2564" width="10.5703125" style="92" customWidth="1"/>
    <col min="2565" max="2565" width="13.42578125" style="92" customWidth="1"/>
    <col min="2566" max="2566" width="14" style="92" customWidth="1"/>
    <col min="2567" max="2567" width="13.85546875" style="92" customWidth="1"/>
    <col min="2568" max="2568" width="13.42578125" style="92" customWidth="1"/>
    <col min="2569" max="2816" width="9.140625" style="92"/>
    <col min="2817" max="2817" width="51.85546875" style="92" customWidth="1"/>
    <col min="2818" max="2818" width="6.140625" style="92" customWidth="1"/>
    <col min="2819" max="2819" width="8.7109375" style="92" customWidth="1"/>
    <col min="2820" max="2820" width="10.5703125" style="92" customWidth="1"/>
    <col min="2821" max="2821" width="13.42578125" style="92" customWidth="1"/>
    <col min="2822" max="2822" width="14" style="92" customWidth="1"/>
    <col min="2823" max="2823" width="13.85546875" style="92" customWidth="1"/>
    <col min="2824" max="2824" width="13.42578125" style="92" customWidth="1"/>
    <col min="2825" max="3072" width="9.140625" style="92"/>
    <col min="3073" max="3073" width="51.85546875" style="92" customWidth="1"/>
    <col min="3074" max="3074" width="6.140625" style="92" customWidth="1"/>
    <col min="3075" max="3075" width="8.7109375" style="92" customWidth="1"/>
    <col min="3076" max="3076" width="10.5703125" style="92" customWidth="1"/>
    <col min="3077" max="3077" width="13.42578125" style="92" customWidth="1"/>
    <col min="3078" max="3078" width="14" style="92" customWidth="1"/>
    <col min="3079" max="3079" width="13.85546875" style="92" customWidth="1"/>
    <col min="3080" max="3080" width="13.42578125" style="92" customWidth="1"/>
    <col min="3081" max="3328" width="9.140625" style="92"/>
    <col min="3329" max="3329" width="51.85546875" style="92" customWidth="1"/>
    <col min="3330" max="3330" width="6.140625" style="92" customWidth="1"/>
    <col min="3331" max="3331" width="8.7109375" style="92" customWidth="1"/>
    <col min="3332" max="3332" width="10.5703125" style="92" customWidth="1"/>
    <col min="3333" max="3333" width="13.42578125" style="92" customWidth="1"/>
    <col min="3334" max="3334" width="14" style="92" customWidth="1"/>
    <col min="3335" max="3335" width="13.85546875" style="92" customWidth="1"/>
    <col min="3336" max="3336" width="13.42578125" style="92" customWidth="1"/>
    <col min="3337" max="3584" width="9.140625" style="92"/>
    <col min="3585" max="3585" width="51.85546875" style="92" customWidth="1"/>
    <col min="3586" max="3586" width="6.140625" style="92" customWidth="1"/>
    <col min="3587" max="3587" width="8.7109375" style="92" customWidth="1"/>
    <col min="3588" max="3588" width="10.5703125" style="92" customWidth="1"/>
    <col min="3589" max="3589" width="13.42578125" style="92" customWidth="1"/>
    <col min="3590" max="3590" width="14" style="92" customWidth="1"/>
    <col min="3591" max="3591" width="13.85546875" style="92" customWidth="1"/>
    <col min="3592" max="3592" width="13.42578125" style="92" customWidth="1"/>
    <col min="3593" max="3840" width="9.140625" style="92"/>
    <col min="3841" max="3841" width="51.85546875" style="92" customWidth="1"/>
    <col min="3842" max="3842" width="6.140625" style="92" customWidth="1"/>
    <col min="3843" max="3843" width="8.7109375" style="92" customWidth="1"/>
    <col min="3844" max="3844" width="10.5703125" style="92" customWidth="1"/>
    <col min="3845" max="3845" width="13.42578125" style="92" customWidth="1"/>
    <col min="3846" max="3846" width="14" style="92" customWidth="1"/>
    <col min="3847" max="3847" width="13.85546875" style="92" customWidth="1"/>
    <col min="3848" max="3848" width="13.42578125" style="92" customWidth="1"/>
    <col min="3849" max="4096" width="9.140625" style="92"/>
    <col min="4097" max="4097" width="51.85546875" style="92" customWidth="1"/>
    <col min="4098" max="4098" width="6.140625" style="92" customWidth="1"/>
    <col min="4099" max="4099" width="8.7109375" style="92" customWidth="1"/>
    <col min="4100" max="4100" width="10.5703125" style="92" customWidth="1"/>
    <col min="4101" max="4101" width="13.42578125" style="92" customWidth="1"/>
    <col min="4102" max="4102" width="14" style="92" customWidth="1"/>
    <col min="4103" max="4103" width="13.85546875" style="92" customWidth="1"/>
    <col min="4104" max="4104" width="13.42578125" style="92" customWidth="1"/>
    <col min="4105" max="4352" width="9.140625" style="92"/>
    <col min="4353" max="4353" width="51.85546875" style="92" customWidth="1"/>
    <col min="4354" max="4354" width="6.140625" style="92" customWidth="1"/>
    <col min="4355" max="4355" width="8.7109375" style="92" customWidth="1"/>
    <col min="4356" max="4356" width="10.5703125" style="92" customWidth="1"/>
    <col min="4357" max="4357" width="13.42578125" style="92" customWidth="1"/>
    <col min="4358" max="4358" width="14" style="92" customWidth="1"/>
    <col min="4359" max="4359" width="13.85546875" style="92" customWidth="1"/>
    <col min="4360" max="4360" width="13.42578125" style="92" customWidth="1"/>
    <col min="4361" max="4608" width="9.140625" style="92"/>
    <col min="4609" max="4609" width="51.85546875" style="92" customWidth="1"/>
    <col min="4610" max="4610" width="6.140625" style="92" customWidth="1"/>
    <col min="4611" max="4611" width="8.7109375" style="92" customWidth="1"/>
    <col min="4612" max="4612" width="10.5703125" style="92" customWidth="1"/>
    <col min="4613" max="4613" width="13.42578125" style="92" customWidth="1"/>
    <col min="4614" max="4614" width="14" style="92" customWidth="1"/>
    <col min="4615" max="4615" width="13.85546875" style="92" customWidth="1"/>
    <col min="4616" max="4616" width="13.42578125" style="92" customWidth="1"/>
    <col min="4617" max="4864" width="9.140625" style="92"/>
    <col min="4865" max="4865" width="51.85546875" style="92" customWidth="1"/>
    <col min="4866" max="4866" width="6.140625" style="92" customWidth="1"/>
    <col min="4867" max="4867" width="8.7109375" style="92" customWidth="1"/>
    <col min="4868" max="4868" width="10.5703125" style="92" customWidth="1"/>
    <col min="4869" max="4869" width="13.42578125" style="92" customWidth="1"/>
    <col min="4870" max="4870" width="14" style="92" customWidth="1"/>
    <col min="4871" max="4871" width="13.85546875" style="92" customWidth="1"/>
    <col min="4872" max="4872" width="13.42578125" style="92" customWidth="1"/>
    <col min="4873" max="5120" width="9.140625" style="92"/>
    <col min="5121" max="5121" width="51.85546875" style="92" customWidth="1"/>
    <col min="5122" max="5122" width="6.140625" style="92" customWidth="1"/>
    <col min="5123" max="5123" width="8.7109375" style="92" customWidth="1"/>
    <col min="5124" max="5124" width="10.5703125" style="92" customWidth="1"/>
    <col min="5125" max="5125" width="13.42578125" style="92" customWidth="1"/>
    <col min="5126" max="5126" width="14" style="92" customWidth="1"/>
    <col min="5127" max="5127" width="13.85546875" style="92" customWidth="1"/>
    <col min="5128" max="5128" width="13.42578125" style="92" customWidth="1"/>
    <col min="5129" max="5376" width="9.140625" style="92"/>
    <col min="5377" max="5377" width="51.85546875" style="92" customWidth="1"/>
    <col min="5378" max="5378" width="6.140625" style="92" customWidth="1"/>
    <col min="5379" max="5379" width="8.7109375" style="92" customWidth="1"/>
    <col min="5380" max="5380" width="10.5703125" style="92" customWidth="1"/>
    <col min="5381" max="5381" width="13.42578125" style="92" customWidth="1"/>
    <col min="5382" max="5382" width="14" style="92" customWidth="1"/>
    <col min="5383" max="5383" width="13.85546875" style="92" customWidth="1"/>
    <col min="5384" max="5384" width="13.42578125" style="92" customWidth="1"/>
    <col min="5385" max="5632" width="9.140625" style="92"/>
    <col min="5633" max="5633" width="51.85546875" style="92" customWidth="1"/>
    <col min="5634" max="5634" width="6.140625" style="92" customWidth="1"/>
    <col min="5635" max="5635" width="8.7109375" style="92" customWidth="1"/>
    <col min="5636" max="5636" width="10.5703125" style="92" customWidth="1"/>
    <col min="5637" max="5637" width="13.42578125" style="92" customWidth="1"/>
    <col min="5638" max="5638" width="14" style="92" customWidth="1"/>
    <col min="5639" max="5639" width="13.85546875" style="92" customWidth="1"/>
    <col min="5640" max="5640" width="13.42578125" style="92" customWidth="1"/>
    <col min="5641" max="5888" width="9.140625" style="92"/>
    <col min="5889" max="5889" width="51.85546875" style="92" customWidth="1"/>
    <col min="5890" max="5890" width="6.140625" style="92" customWidth="1"/>
    <col min="5891" max="5891" width="8.7109375" style="92" customWidth="1"/>
    <col min="5892" max="5892" width="10.5703125" style="92" customWidth="1"/>
    <col min="5893" max="5893" width="13.42578125" style="92" customWidth="1"/>
    <col min="5894" max="5894" width="14" style="92" customWidth="1"/>
    <col min="5895" max="5895" width="13.85546875" style="92" customWidth="1"/>
    <col min="5896" max="5896" width="13.42578125" style="92" customWidth="1"/>
    <col min="5897" max="6144" width="9.140625" style="92"/>
    <col min="6145" max="6145" width="51.85546875" style="92" customWidth="1"/>
    <col min="6146" max="6146" width="6.140625" style="92" customWidth="1"/>
    <col min="6147" max="6147" width="8.7109375" style="92" customWidth="1"/>
    <col min="6148" max="6148" width="10.5703125" style="92" customWidth="1"/>
    <col min="6149" max="6149" width="13.42578125" style="92" customWidth="1"/>
    <col min="6150" max="6150" width="14" style="92" customWidth="1"/>
    <col min="6151" max="6151" width="13.85546875" style="92" customWidth="1"/>
    <col min="6152" max="6152" width="13.42578125" style="92" customWidth="1"/>
    <col min="6153" max="6400" width="9.140625" style="92"/>
    <col min="6401" max="6401" width="51.85546875" style="92" customWidth="1"/>
    <col min="6402" max="6402" width="6.140625" style="92" customWidth="1"/>
    <col min="6403" max="6403" width="8.7109375" style="92" customWidth="1"/>
    <col min="6404" max="6404" width="10.5703125" style="92" customWidth="1"/>
    <col min="6405" max="6405" width="13.42578125" style="92" customWidth="1"/>
    <col min="6406" max="6406" width="14" style="92" customWidth="1"/>
    <col min="6407" max="6407" width="13.85546875" style="92" customWidth="1"/>
    <col min="6408" max="6408" width="13.42578125" style="92" customWidth="1"/>
    <col min="6409" max="6656" width="9.140625" style="92"/>
    <col min="6657" max="6657" width="51.85546875" style="92" customWidth="1"/>
    <col min="6658" max="6658" width="6.140625" style="92" customWidth="1"/>
    <col min="6659" max="6659" width="8.7109375" style="92" customWidth="1"/>
    <col min="6660" max="6660" width="10.5703125" style="92" customWidth="1"/>
    <col min="6661" max="6661" width="13.42578125" style="92" customWidth="1"/>
    <col min="6662" max="6662" width="14" style="92" customWidth="1"/>
    <col min="6663" max="6663" width="13.85546875" style="92" customWidth="1"/>
    <col min="6664" max="6664" width="13.42578125" style="92" customWidth="1"/>
    <col min="6665" max="6912" width="9.140625" style="92"/>
    <col min="6913" max="6913" width="51.85546875" style="92" customWidth="1"/>
    <col min="6914" max="6914" width="6.140625" style="92" customWidth="1"/>
    <col min="6915" max="6915" width="8.7109375" style="92" customWidth="1"/>
    <col min="6916" max="6916" width="10.5703125" style="92" customWidth="1"/>
    <col min="6917" max="6917" width="13.42578125" style="92" customWidth="1"/>
    <col min="6918" max="6918" width="14" style="92" customWidth="1"/>
    <col min="6919" max="6919" width="13.85546875" style="92" customWidth="1"/>
    <col min="6920" max="6920" width="13.42578125" style="92" customWidth="1"/>
    <col min="6921" max="7168" width="9.140625" style="92"/>
    <col min="7169" max="7169" width="51.85546875" style="92" customWidth="1"/>
    <col min="7170" max="7170" width="6.140625" style="92" customWidth="1"/>
    <col min="7171" max="7171" width="8.7109375" style="92" customWidth="1"/>
    <col min="7172" max="7172" width="10.5703125" style="92" customWidth="1"/>
    <col min="7173" max="7173" width="13.42578125" style="92" customWidth="1"/>
    <col min="7174" max="7174" width="14" style="92" customWidth="1"/>
    <col min="7175" max="7175" width="13.85546875" style="92" customWidth="1"/>
    <col min="7176" max="7176" width="13.42578125" style="92" customWidth="1"/>
    <col min="7177" max="7424" width="9.140625" style="92"/>
    <col min="7425" max="7425" width="51.85546875" style="92" customWidth="1"/>
    <col min="7426" max="7426" width="6.140625" style="92" customWidth="1"/>
    <col min="7427" max="7427" width="8.7109375" style="92" customWidth="1"/>
    <col min="7428" max="7428" width="10.5703125" style="92" customWidth="1"/>
    <col min="7429" max="7429" width="13.42578125" style="92" customWidth="1"/>
    <col min="7430" max="7430" width="14" style="92" customWidth="1"/>
    <col min="7431" max="7431" width="13.85546875" style="92" customWidth="1"/>
    <col min="7432" max="7432" width="13.42578125" style="92" customWidth="1"/>
    <col min="7433" max="7680" width="9.140625" style="92"/>
    <col min="7681" max="7681" width="51.85546875" style="92" customWidth="1"/>
    <col min="7682" max="7682" width="6.140625" style="92" customWidth="1"/>
    <col min="7683" max="7683" width="8.7109375" style="92" customWidth="1"/>
    <col min="7684" max="7684" width="10.5703125" style="92" customWidth="1"/>
    <col min="7685" max="7685" width="13.42578125" style="92" customWidth="1"/>
    <col min="7686" max="7686" width="14" style="92" customWidth="1"/>
    <col min="7687" max="7687" width="13.85546875" style="92" customWidth="1"/>
    <col min="7688" max="7688" width="13.42578125" style="92" customWidth="1"/>
    <col min="7689" max="7936" width="9.140625" style="92"/>
    <col min="7937" max="7937" width="51.85546875" style="92" customWidth="1"/>
    <col min="7938" max="7938" width="6.140625" style="92" customWidth="1"/>
    <col min="7939" max="7939" width="8.7109375" style="92" customWidth="1"/>
    <col min="7940" max="7940" width="10.5703125" style="92" customWidth="1"/>
    <col min="7941" max="7941" width="13.42578125" style="92" customWidth="1"/>
    <col min="7942" max="7942" width="14" style="92" customWidth="1"/>
    <col min="7943" max="7943" width="13.85546875" style="92" customWidth="1"/>
    <col min="7944" max="7944" width="13.42578125" style="92" customWidth="1"/>
    <col min="7945" max="8192" width="9.140625" style="92"/>
    <col min="8193" max="8193" width="51.85546875" style="92" customWidth="1"/>
    <col min="8194" max="8194" width="6.140625" style="92" customWidth="1"/>
    <col min="8195" max="8195" width="8.7109375" style="92" customWidth="1"/>
    <col min="8196" max="8196" width="10.5703125" style="92" customWidth="1"/>
    <col min="8197" max="8197" width="13.42578125" style="92" customWidth="1"/>
    <col min="8198" max="8198" width="14" style="92" customWidth="1"/>
    <col min="8199" max="8199" width="13.85546875" style="92" customWidth="1"/>
    <col min="8200" max="8200" width="13.42578125" style="92" customWidth="1"/>
    <col min="8201" max="8448" width="9.140625" style="92"/>
    <col min="8449" max="8449" width="51.85546875" style="92" customWidth="1"/>
    <col min="8450" max="8450" width="6.140625" style="92" customWidth="1"/>
    <col min="8451" max="8451" width="8.7109375" style="92" customWidth="1"/>
    <col min="8452" max="8452" width="10.5703125" style="92" customWidth="1"/>
    <col min="8453" max="8453" width="13.42578125" style="92" customWidth="1"/>
    <col min="8454" max="8454" width="14" style="92" customWidth="1"/>
    <col min="8455" max="8455" width="13.85546875" style="92" customWidth="1"/>
    <col min="8456" max="8456" width="13.42578125" style="92" customWidth="1"/>
    <col min="8457" max="8704" width="9.140625" style="92"/>
    <col min="8705" max="8705" width="51.85546875" style="92" customWidth="1"/>
    <col min="8706" max="8706" width="6.140625" style="92" customWidth="1"/>
    <col min="8707" max="8707" width="8.7109375" style="92" customWidth="1"/>
    <col min="8708" max="8708" width="10.5703125" style="92" customWidth="1"/>
    <col min="8709" max="8709" width="13.42578125" style="92" customWidth="1"/>
    <col min="8710" max="8710" width="14" style="92" customWidth="1"/>
    <col min="8711" max="8711" width="13.85546875" style="92" customWidth="1"/>
    <col min="8712" max="8712" width="13.42578125" style="92" customWidth="1"/>
    <col min="8713" max="8960" width="9.140625" style="92"/>
    <col min="8961" max="8961" width="51.85546875" style="92" customWidth="1"/>
    <col min="8962" max="8962" width="6.140625" style="92" customWidth="1"/>
    <col min="8963" max="8963" width="8.7109375" style="92" customWidth="1"/>
    <col min="8964" max="8964" width="10.5703125" style="92" customWidth="1"/>
    <col min="8965" max="8965" width="13.42578125" style="92" customWidth="1"/>
    <col min="8966" max="8966" width="14" style="92" customWidth="1"/>
    <col min="8967" max="8967" width="13.85546875" style="92" customWidth="1"/>
    <col min="8968" max="8968" width="13.42578125" style="92" customWidth="1"/>
    <col min="8969" max="9216" width="9.140625" style="92"/>
    <col min="9217" max="9217" width="51.85546875" style="92" customWidth="1"/>
    <col min="9218" max="9218" width="6.140625" style="92" customWidth="1"/>
    <col min="9219" max="9219" width="8.7109375" style="92" customWidth="1"/>
    <col min="9220" max="9220" width="10.5703125" style="92" customWidth="1"/>
    <col min="9221" max="9221" width="13.42578125" style="92" customWidth="1"/>
    <col min="9222" max="9222" width="14" style="92" customWidth="1"/>
    <col min="9223" max="9223" width="13.85546875" style="92" customWidth="1"/>
    <col min="9224" max="9224" width="13.42578125" style="92" customWidth="1"/>
    <col min="9225" max="9472" width="9.140625" style="92"/>
    <col min="9473" max="9473" width="51.85546875" style="92" customWidth="1"/>
    <col min="9474" max="9474" width="6.140625" style="92" customWidth="1"/>
    <col min="9475" max="9475" width="8.7109375" style="92" customWidth="1"/>
    <col min="9476" max="9476" width="10.5703125" style="92" customWidth="1"/>
    <col min="9477" max="9477" width="13.42578125" style="92" customWidth="1"/>
    <col min="9478" max="9478" width="14" style="92" customWidth="1"/>
    <col min="9479" max="9479" width="13.85546875" style="92" customWidth="1"/>
    <col min="9480" max="9480" width="13.42578125" style="92" customWidth="1"/>
    <col min="9481" max="9728" width="9.140625" style="92"/>
    <col min="9729" max="9729" width="51.85546875" style="92" customWidth="1"/>
    <col min="9730" max="9730" width="6.140625" style="92" customWidth="1"/>
    <col min="9731" max="9731" width="8.7109375" style="92" customWidth="1"/>
    <col min="9732" max="9732" width="10.5703125" style="92" customWidth="1"/>
    <col min="9733" max="9733" width="13.42578125" style="92" customWidth="1"/>
    <col min="9734" max="9734" width="14" style="92" customWidth="1"/>
    <col min="9735" max="9735" width="13.85546875" style="92" customWidth="1"/>
    <col min="9736" max="9736" width="13.42578125" style="92" customWidth="1"/>
    <col min="9737" max="9984" width="9.140625" style="92"/>
    <col min="9985" max="9985" width="51.85546875" style="92" customWidth="1"/>
    <col min="9986" max="9986" width="6.140625" style="92" customWidth="1"/>
    <col min="9987" max="9987" width="8.7109375" style="92" customWidth="1"/>
    <col min="9988" max="9988" width="10.5703125" style="92" customWidth="1"/>
    <col min="9989" max="9989" width="13.42578125" style="92" customWidth="1"/>
    <col min="9990" max="9990" width="14" style="92" customWidth="1"/>
    <col min="9991" max="9991" width="13.85546875" style="92" customWidth="1"/>
    <col min="9992" max="9992" width="13.42578125" style="92" customWidth="1"/>
    <col min="9993" max="10240" width="9.140625" style="92"/>
    <col min="10241" max="10241" width="51.85546875" style="92" customWidth="1"/>
    <col min="10242" max="10242" width="6.140625" style="92" customWidth="1"/>
    <col min="10243" max="10243" width="8.7109375" style="92" customWidth="1"/>
    <col min="10244" max="10244" width="10.5703125" style="92" customWidth="1"/>
    <col min="10245" max="10245" width="13.42578125" style="92" customWidth="1"/>
    <col min="10246" max="10246" width="14" style="92" customWidth="1"/>
    <col min="10247" max="10247" width="13.85546875" style="92" customWidth="1"/>
    <col min="10248" max="10248" width="13.42578125" style="92" customWidth="1"/>
    <col min="10249" max="10496" width="9.140625" style="92"/>
    <col min="10497" max="10497" width="51.85546875" style="92" customWidth="1"/>
    <col min="10498" max="10498" width="6.140625" style="92" customWidth="1"/>
    <col min="10499" max="10499" width="8.7109375" style="92" customWidth="1"/>
    <col min="10500" max="10500" width="10.5703125" style="92" customWidth="1"/>
    <col min="10501" max="10501" width="13.42578125" style="92" customWidth="1"/>
    <col min="10502" max="10502" width="14" style="92" customWidth="1"/>
    <col min="10503" max="10503" width="13.85546875" style="92" customWidth="1"/>
    <col min="10504" max="10504" width="13.42578125" style="92" customWidth="1"/>
    <col min="10505" max="10752" width="9.140625" style="92"/>
    <col min="10753" max="10753" width="51.85546875" style="92" customWidth="1"/>
    <col min="10754" max="10754" width="6.140625" style="92" customWidth="1"/>
    <col min="10755" max="10755" width="8.7109375" style="92" customWidth="1"/>
    <col min="10756" max="10756" width="10.5703125" style="92" customWidth="1"/>
    <col min="10757" max="10757" width="13.42578125" style="92" customWidth="1"/>
    <col min="10758" max="10758" width="14" style="92" customWidth="1"/>
    <col min="10759" max="10759" width="13.85546875" style="92" customWidth="1"/>
    <col min="10760" max="10760" width="13.42578125" style="92" customWidth="1"/>
    <col min="10761" max="11008" width="9.140625" style="92"/>
    <col min="11009" max="11009" width="51.85546875" style="92" customWidth="1"/>
    <col min="11010" max="11010" width="6.140625" style="92" customWidth="1"/>
    <col min="11011" max="11011" width="8.7109375" style="92" customWidth="1"/>
    <col min="11012" max="11012" width="10.5703125" style="92" customWidth="1"/>
    <col min="11013" max="11013" width="13.42578125" style="92" customWidth="1"/>
    <col min="11014" max="11014" width="14" style="92" customWidth="1"/>
    <col min="11015" max="11015" width="13.85546875" style="92" customWidth="1"/>
    <col min="11016" max="11016" width="13.42578125" style="92" customWidth="1"/>
    <col min="11017" max="11264" width="9.140625" style="92"/>
    <col min="11265" max="11265" width="51.85546875" style="92" customWidth="1"/>
    <col min="11266" max="11266" width="6.140625" style="92" customWidth="1"/>
    <col min="11267" max="11267" width="8.7109375" style="92" customWidth="1"/>
    <col min="11268" max="11268" width="10.5703125" style="92" customWidth="1"/>
    <col min="11269" max="11269" width="13.42578125" style="92" customWidth="1"/>
    <col min="11270" max="11270" width="14" style="92" customWidth="1"/>
    <col min="11271" max="11271" width="13.85546875" style="92" customWidth="1"/>
    <col min="11272" max="11272" width="13.42578125" style="92" customWidth="1"/>
    <col min="11273" max="11520" width="9.140625" style="92"/>
    <col min="11521" max="11521" width="51.85546875" style="92" customWidth="1"/>
    <col min="11522" max="11522" width="6.140625" style="92" customWidth="1"/>
    <col min="11523" max="11523" width="8.7109375" style="92" customWidth="1"/>
    <col min="11524" max="11524" width="10.5703125" style="92" customWidth="1"/>
    <col min="11525" max="11525" width="13.42578125" style="92" customWidth="1"/>
    <col min="11526" max="11526" width="14" style="92" customWidth="1"/>
    <col min="11527" max="11527" width="13.85546875" style="92" customWidth="1"/>
    <col min="11528" max="11528" width="13.42578125" style="92" customWidth="1"/>
    <col min="11529" max="11776" width="9.140625" style="92"/>
    <col min="11777" max="11777" width="51.85546875" style="92" customWidth="1"/>
    <col min="11778" max="11778" width="6.140625" style="92" customWidth="1"/>
    <col min="11779" max="11779" width="8.7109375" style="92" customWidth="1"/>
    <col min="11780" max="11780" width="10.5703125" style="92" customWidth="1"/>
    <col min="11781" max="11781" width="13.42578125" style="92" customWidth="1"/>
    <col min="11782" max="11782" width="14" style="92" customWidth="1"/>
    <col min="11783" max="11783" width="13.85546875" style="92" customWidth="1"/>
    <col min="11784" max="11784" width="13.42578125" style="92" customWidth="1"/>
    <col min="11785" max="12032" width="9.140625" style="92"/>
    <col min="12033" max="12033" width="51.85546875" style="92" customWidth="1"/>
    <col min="12034" max="12034" width="6.140625" style="92" customWidth="1"/>
    <col min="12035" max="12035" width="8.7109375" style="92" customWidth="1"/>
    <col min="12036" max="12036" width="10.5703125" style="92" customWidth="1"/>
    <col min="12037" max="12037" width="13.42578125" style="92" customWidth="1"/>
    <col min="12038" max="12038" width="14" style="92" customWidth="1"/>
    <col min="12039" max="12039" width="13.85546875" style="92" customWidth="1"/>
    <col min="12040" max="12040" width="13.42578125" style="92" customWidth="1"/>
    <col min="12041" max="12288" width="9.140625" style="92"/>
    <col min="12289" max="12289" width="51.85546875" style="92" customWidth="1"/>
    <col min="12290" max="12290" width="6.140625" style="92" customWidth="1"/>
    <col min="12291" max="12291" width="8.7109375" style="92" customWidth="1"/>
    <col min="12292" max="12292" width="10.5703125" style="92" customWidth="1"/>
    <col min="12293" max="12293" width="13.42578125" style="92" customWidth="1"/>
    <col min="12294" max="12294" width="14" style="92" customWidth="1"/>
    <col min="12295" max="12295" width="13.85546875" style="92" customWidth="1"/>
    <col min="12296" max="12296" width="13.42578125" style="92" customWidth="1"/>
    <col min="12297" max="12544" width="9.140625" style="92"/>
    <col min="12545" max="12545" width="51.85546875" style="92" customWidth="1"/>
    <col min="12546" max="12546" width="6.140625" style="92" customWidth="1"/>
    <col min="12547" max="12547" width="8.7109375" style="92" customWidth="1"/>
    <col min="12548" max="12548" width="10.5703125" style="92" customWidth="1"/>
    <col min="12549" max="12549" width="13.42578125" style="92" customWidth="1"/>
    <col min="12550" max="12550" width="14" style="92" customWidth="1"/>
    <col min="12551" max="12551" width="13.85546875" style="92" customWidth="1"/>
    <col min="12552" max="12552" width="13.42578125" style="92" customWidth="1"/>
    <col min="12553" max="12800" width="9.140625" style="92"/>
    <col min="12801" max="12801" width="51.85546875" style="92" customWidth="1"/>
    <col min="12802" max="12802" width="6.140625" style="92" customWidth="1"/>
    <col min="12803" max="12803" width="8.7109375" style="92" customWidth="1"/>
    <col min="12804" max="12804" width="10.5703125" style="92" customWidth="1"/>
    <col min="12805" max="12805" width="13.42578125" style="92" customWidth="1"/>
    <col min="12806" max="12806" width="14" style="92" customWidth="1"/>
    <col min="12807" max="12807" width="13.85546875" style="92" customWidth="1"/>
    <col min="12808" max="12808" width="13.42578125" style="92" customWidth="1"/>
    <col min="12809" max="13056" width="9.140625" style="92"/>
    <col min="13057" max="13057" width="51.85546875" style="92" customWidth="1"/>
    <col min="13058" max="13058" width="6.140625" style="92" customWidth="1"/>
    <col min="13059" max="13059" width="8.7109375" style="92" customWidth="1"/>
    <col min="13060" max="13060" width="10.5703125" style="92" customWidth="1"/>
    <col min="13061" max="13061" width="13.42578125" style="92" customWidth="1"/>
    <col min="13062" max="13062" width="14" style="92" customWidth="1"/>
    <col min="13063" max="13063" width="13.85546875" style="92" customWidth="1"/>
    <col min="13064" max="13064" width="13.42578125" style="92" customWidth="1"/>
    <col min="13065" max="13312" width="9.140625" style="92"/>
    <col min="13313" max="13313" width="51.85546875" style="92" customWidth="1"/>
    <col min="13314" max="13314" width="6.140625" style="92" customWidth="1"/>
    <col min="13315" max="13315" width="8.7109375" style="92" customWidth="1"/>
    <col min="13316" max="13316" width="10.5703125" style="92" customWidth="1"/>
    <col min="13317" max="13317" width="13.42578125" style="92" customWidth="1"/>
    <col min="13318" max="13318" width="14" style="92" customWidth="1"/>
    <col min="13319" max="13319" width="13.85546875" style="92" customWidth="1"/>
    <col min="13320" max="13320" width="13.42578125" style="92" customWidth="1"/>
    <col min="13321" max="13568" width="9.140625" style="92"/>
    <col min="13569" max="13569" width="51.85546875" style="92" customWidth="1"/>
    <col min="13570" max="13570" width="6.140625" style="92" customWidth="1"/>
    <col min="13571" max="13571" width="8.7109375" style="92" customWidth="1"/>
    <col min="13572" max="13572" width="10.5703125" style="92" customWidth="1"/>
    <col min="13573" max="13573" width="13.42578125" style="92" customWidth="1"/>
    <col min="13574" max="13574" width="14" style="92" customWidth="1"/>
    <col min="13575" max="13575" width="13.85546875" style="92" customWidth="1"/>
    <col min="13576" max="13576" width="13.42578125" style="92" customWidth="1"/>
    <col min="13577" max="13824" width="9.140625" style="92"/>
    <col min="13825" max="13825" width="51.85546875" style="92" customWidth="1"/>
    <col min="13826" max="13826" width="6.140625" style="92" customWidth="1"/>
    <col min="13827" max="13827" width="8.7109375" style="92" customWidth="1"/>
    <col min="13828" max="13828" width="10.5703125" style="92" customWidth="1"/>
    <col min="13829" max="13829" width="13.42578125" style="92" customWidth="1"/>
    <col min="13830" max="13830" width="14" style="92" customWidth="1"/>
    <col min="13831" max="13831" width="13.85546875" style="92" customWidth="1"/>
    <col min="13832" max="13832" width="13.42578125" style="92" customWidth="1"/>
    <col min="13833" max="14080" width="9.140625" style="92"/>
    <col min="14081" max="14081" width="51.85546875" style="92" customWidth="1"/>
    <col min="14082" max="14082" width="6.140625" style="92" customWidth="1"/>
    <col min="14083" max="14083" width="8.7109375" style="92" customWidth="1"/>
    <col min="14084" max="14084" width="10.5703125" style="92" customWidth="1"/>
    <col min="14085" max="14085" width="13.42578125" style="92" customWidth="1"/>
    <col min="14086" max="14086" width="14" style="92" customWidth="1"/>
    <col min="14087" max="14087" width="13.85546875" style="92" customWidth="1"/>
    <col min="14088" max="14088" width="13.42578125" style="92" customWidth="1"/>
    <col min="14089" max="14336" width="9.140625" style="92"/>
    <col min="14337" max="14337" width="51.85546875" style="92" customWidth="1"/>
    <col min="14338" max="14338" width="6.140625" style="92" customWidth="1"/>
    <col min="14339" max="14339" width="8.7109375" style="92" customWidth="1"/>
    <col min="14340" max="14340" width="10.5703125" style="92" customWidth="1"/>
    <col min="14341" max="14341" width="13.42578125" style="92" customWidth="1"/>
    <col min="14342" max="14342" width="14" style="92" customWidth="1"/>
    <col min="14343" max="14343" width="13.85546875" style="92" customWidth="1"/>
    <col min="14344" max="14344" width="13.42578125" style="92" customWidth="1"/>
    <col min="14345" max="14592" width="9.140625" style="92"/>
    <col min="14593" max="14593" width="51.85546875" style="92" customWidth="1"/>
    <col min="14594" max="14594" width="6.140625" style="92" customWidth="1"/>
    <col min="14595" max="14595" width="8.7109375" style="92" customWidth="1"/>
    <col min="14596" max="14596" width="10.5703125" style="92" customWidth="1"/>
    <col min="14597" max="14597" width="13.42578125" style="92" customWidth="1"/>
    <col min="14598" max="14598" width="14" style="92" customWidth="1"/>
    <col min="14599" max="14599" width="13.85546875" style="92" customWidth="1"/>
    <col min="14600" max="14600" width="13.42578125" style="92" customWidth="1"/>
    <col min="14601" max="14848" width="9.140625" style="92"/>
    <col min="14849" max="14849" width="51.85546875" style="92" customWidth="1"/>
    <col min="14850" max="14850" width="6.140625" style="92" customWidth="1"/>
    <col min="14851" max="14851" width="8.7109375" style="92" customWidth="1"/>
    <col min="14852" max="14852" width="10.5703125" style="92" customWidth="1"/>
    <col min="14853" max="14853" width="13.42578125" style="92" customWidth="1"/>
    <col min="14854" max="14854" width="14" style="92" customWidth="1"/>
    <col min="14855" max="14855" width="13.85546875" style="92" customWidth="1"/>
    <col min="14856" max="14856" width="13.42578125" style="92" customWidth="1"/>
    <col min="14857" max="15104" width="9.140625" style="92"/>
    <col min="15105" max="15105" width="51.85546875" style="92" customWidth="1"/>
    <col min="15106" max="15106" width="6.140625" style="92" customWidth="1"/>
    <col min="15107" max="15107" width="8.7109375" style="92" customWidth="1"/>
    <col min="15108" max="15108" width="10.5703125" style="92" customWidth="1"/>
    <col min="15109" max="15109" width="13.42578125" style="92" customWidth="1"/>
    <col min="15110" max="15110" width="14" style="92" customWidth="1"/>
    <col min="15111" max="15111" width="13.85546875" style="92" customWidth="1"/>
    <col min="15112" max="15112" width="13.42578125" style="92" customWidth="1"/>
    <col min="15113" max="15360" width="9.140625" style="92"/>
    <col min="15361" max="15361" width="51.85546875" style="92" customWidth="1"/>
    <col min="15362" max="15362" width="6.140625" style="92" customWidth="1"/>
    <col min="15363" max="15363" width="8.7109375" style="92" customWidth="1"/>
    <col min="15364" max="15364" width="10.5703125" style="92" customWidth="1"/>
    <col min="15365" max="15365" width="13.42578125" style="92" customWidth="1"/>
    <col min="15366" max="15366" width="14" style="92" customWidth="1"/>
    <col min="15367" max="15367" width="13.85546875" style="92" customWidth="1"/>
    <col min="15368" max="15368" width="13.42578125" style="92" customWidth="1"/>
    <col min="15369" max="15616" width="9.140625" style="92"/>
    <col min="15617" max="15617" width="51.85546875" style="92" customWidth="1"/>
    <col min="15618" max="15618" width="6.140625" style="92" customWidth="1"/>
    <col min="15619" max="15619" width="8.7109375" style="92" customWidth="1"/>
    <col min="15620" max="15620" width="10.5703125" style="92" customWidth="1"/>
    <col min="15621" max="15621" width="13.42578125" style="92" customWidth="1"/>
    <col min="15622" max="15622" width="14" style="92" customWidth="1"/>
    <col min="15623" max="15623" width="13.85546875" style="92" customWidth="1"/>
    <col min="15624" max="15624" width="13.42578125" style="92" customWidth="1"/>
    <col min="15625" max="15872" width="9.140625" style="92"/>
    <col min="15873" max="15873" width="51.85546875" style="92" customWidth="1"/>
    <col min="15874" max="15874" width="6.140625" style="92" customWidth="1"/>
    <col min="15875" max="15875" width="8.7109375" style="92" customWidth="1"/>
    <col min="15876" max="15876" width="10.5703125" style="92" customWidth="1"/>
    <col min="15877" max="15877" width="13.42578125" style="92" customWidth="1"/>
    <col min="15878" max="15878" width="14" style="92" customWidth="1"/>
    <col min="15879" max="15879" width="13.85546875" style="92" customWidth="1"/>
    <col min="15880" max="15880" width="13.42578125" style="92" customWidth="1"/>
    <col min="15881" max="16128" width="9.140625" style="92"/>
    <col min="16129" max="16129" width="51.85546875" style="92" customWidth="1"/>
    <col min="16130" max="16130" width="6.140625" style="92" customWidth="1"/>
    <col min="16131" max="16131" width="8.7109375" style="92" customWidth="1"/>
    <col min="16132" max="16132" width="10.5703125" style="92" customWidth="1"/>
    <col min="16133" max="16133" width="13.42578125" style="92" customWidth="1"/>
    <col min="16134" max="16134" width="14" style="92" customWidth="1"/>
    <col min="16135" max="16135" width="13.85546875" style="92" customWidth="1"/>
    <col min="16136" max="16136" width="13.42578125" style="92" customWidth="1"/>
    <col min="16137" max="16384" width="9.140625" style="92"/>
  </cols>
  <sheetData>
    <row r="1" spans="1:120" s="133" customFormat="1" x14ac:dyDescent="0.2">
      <c r="A1" s="395" t="s">
        <v>159</v>
      </c>
      <c r="B1" s="395"/>
      <c r="C1" s="395"/>
      <c r="D1" s="395"/>
      <c r="E1" s="395"/>
      <c r="F1" s="395"/>
      <c r="G1" s="395"/>
      <c r="H1" s="395"/>
      <c r="I1" s="248"/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  <c r="Z1" s="248"/>
      <c r="AA1" s="248"/>
      <c r="AB1" s="248"/>
      <c r="AC1" s="248"/>
      <c r="AD1" s="248"/>
      <c r="AE1" s="248"/>
      <c r="AF1" s="248"/>
      <c r="AG1" s="248"/>
      <c r="AH1" s="248"/>
      <c r="AI1" s="248"/>
      <c r="AJ1" s="248"/>
      <c r="AK1" s="248"/>
      <c r="AL1" s="248"/>
      <c r="AM1" s="248"/>
      <c r="AN1" s="248"/>
      <c r="AO1" s="248"/>
      <c r="AP1" s="248"/>
      <c r="AQ1" s="248"/>
      <c r="AR1" s="248"/>
      <c r="AS1" s="248"/>
      <c r="AT1" s="248"/>
      <c r="AU1" s="248"/>
      <c r="AV1" s="248"/>
      <c r="AW1" s="248"/>
      <c r="AX1" s="248"/>
      <c r="AY1" s="248"/>
      <c r="AZ1" s="248"/>
      <c r="BA1" s="248"/>
      <c r="BB1" s="248"/>
      <c r="BC1" s="248"/>
      <c r="BD1" s="248"/>
      <c r="BE1" s="248"/>
      <c r="BF1" s="248"/>
      <c r="BG1" s="248"/>
      <c r="BH1" s="248"/>
      <c r="BI1" s="248"/>
      <c r="BJ1" s="248"/>
      <c r="BK1" s="248"/>
      <c r="BL1" s="248"/>
      <c r="BM1" s="248"/>
      <c r="BN1" s="248"/>
      <c r="BO1" s="248"/>
      <c r="BP1" s="248"/>
      <c r="BQ1" s="248"/>
      <c r="BR1" s="248"/>
      <c r="BS1" s="248"/>
      <c r="BT1" s="248"/>
      <c r="BU1" s="248"/>
      <c r="BV1" s="248"/>
      <c r="BW1" s="248"/>
      <c r="BX1" s="248"/>
      <c r="BY1" s="248"/>
      <c r="BZ1" s="248"/>
      <c r="CA1" s="248"/>
      <c r="CB1" s="248"/>
      <c r="CC1" s="248"/>
      <c r="CD1" s="248"/>
      <c r="CE1" s="248"/>
      <c r="CF1" s="248"/>
      <c r="CG1" s="248"/>
      <c r="CH1" s="248"/>
      <c r="CI1" s="248"/>
      <c r="CJ1" s="248"/>
      <c r="CK1" s="248"/>
      <c r="CL1" s="248"/>
      <c r="CM1" s="248"/>
      <c r="CN1" s="248"/>
      <c r="CO1" s="248"/>
      <c r="CP1" s="248"/>
      <c r="CQ1" s="248"/>
      <c r="CR1" s="248"/>
      <c r="CS1" s="248"/>
      <c r="CT1" s="248"/>
      <c r="CU1" s="248"/>
      <c r="CV1" s="248"/>
      <c r="CW1" s="248"/>
      <c r="CX1" s="248"/>
      <c r="CY1" s="248"/>
      <c r="CZ1" s="248"/>
      <c r="DA1" s="248"/>
      <c r="DB1" s="248"/>
      <c r="DC1" s="248"/>
      <c r="DD1" s="248"/>
      <c r="DE1" s="248"/>
      <c r="DF1" s="248"/>
      <c r="DG1" s="248"/>
      <c r="DH1" s="248"/>
      <c r="DI1" s="248"/>
      <c r="DJ1" s="248"/>
      <c r="DK1" s="248"/>
      <c r="DL1" s="248"/>
      <c r="DM1" s="248"/>
      <c r="DN1" s="248"/>
      <c r="DO1" s="248"/>
      <c r="DP1" s="248"/>
    </row>
    <row r="2" spans="1:120" s="133" customFormat="1" x14ac:dyDescent="0.2">
      <c r="A2" s="395" t="s">
        <v>576</v>
      </c>
      <c r="B2" s="395"/>
      <c r="C2" s="395"/>
      <c r="D2" s="395"/>
      <c r="E2" s="395"/>
      <c r="F2" s="395"/>
      <c r="G2" s="395"/>
      <c r="H2" s="395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  <c r="AH2" s="248"/>
      <c r="AI2" s="248"/>
      <c r="AJ2" s="248"/>
      <c r="AK2" s="248"/>
      <c r="AL2" s="248"/>
      <c r="AM2" s="248"/>
      <c r="AN2" s="248"/>
      <c r="AO2" s="248"/>
      <c r="AP2" s="248"/>
      <c r="AQ2" s="248"/>
      <c r="AR2" s="248"/>
      <c r="AS2" s="248"/>
      <c r="AT2" s="248"/>
      <c r="AU2" s="248"/>
      <c r="AV2" s="248"/>
      <c r="AW2" s="248"/>
      <c r="AX2" s="248"/>
      <c r="AY2" s="248"/>
      <c r="AZ2" s="248"/>
      <c r="BA2" s="248"/>
      <c r="BB2" s="248"/>
      <c r="BC2" s="248"/>
      <c r="BD2" s="248"/>
      <c r="BE2" s="248"/>
      <c r="BF2" s="248"/>
      <c r="BG2" s="248"/>
      <c r="BH2" s="248"/>
      <c r="BI2" s="248"/>
      <c r="BJ2" s="248"/>
      <c r="BK2" s="248"/>
      <c r="BL2" s="248"/>
      <c r="BM2" s="248"/>
      <c r="BN2" s="248"/>
      <c r="BO2" s="248"/>
      <c r="BP2" s="248"/>
      <c r="BQ2" s="248"/>
      <c r="BR2" s="248"/>
      <c r="BS2" s="248"/>
      <c r="BT2" s="248"/>
      <c r="BU2" s="248"/>
      <c r="BV2" s="248"/>
      <c r="BW2" s="248"/>
      <c r="BX2" s="248"/>
      <c r="BY2" s="248"/>
      <c r="BZ2" s="248"/>
      <c r="CA2" s="248"/>
      <c r="CB2" s="248"/>
      <c r="CC2" s="248"/>
      <c r="CD2" s="248"/>
      <c r="CE2" s="248"/>
      <c r="CF2" s="248"/>
      <c r="CG2" s="248"/>
      <c r="CH2" s="248"/>
      <c r="CI2" s="248"/>
      <c r="CJ2" s="248"/>
      <c r="CK2" s="248"/>
      <c r="CL2" s="248"/>
      <c r="CM2" s="248"/>
      <c r="CN2" s="248"/>
      <c r="CO2" s="248"/>
      <c r="CP2" s="248"/>
      <c r="CQ2" s="248"/>
      <c r="CR2" s="248"/>
      <c r="CS2" s="248"/>
      <c r="CT2" s="248"/>
      <c r="CU2" s="248"/>
      <c r="CV2" s="248"/>
      <c r="CW2" s="248"/>
      <c r="CX2" s="248"/>
      <c r="CY2" s="248"/>
      <c r="CZ2" s="248"/>
      <c r="DA2" s="248"/>
      <c r="DB2" s="248"/>
      <c r="DC2" s="248"/>
      <c r="DD2" s="248"/>
      <c r="DE2" s="248"/>
      <c r="DF2" s="248"/>
      <c r="DG2" s="248"/>
      <c r="DH2" s="248"/>
      <c r="DI2" s="248"/>
      <c r="DJ2" s="248"/>
      <c r="DK2" s="248"/>
      <c r="DL2" s="248"/>
      <c r="DM2" s="248"/>
      <c r="DN2" s="248"/>
      <c r="DO2" s="248"/>
      <c r="DP2" s="248"/>
    </row>
    <row r="3" spans="1:120" s="133" customFormat="1" x14ac:dyDescent="0.2">
      <c r="A3" s="395" t="s">
        <v>160</v>
      </c>
      <c r="B3" s="395"/>
      <c r="C3" s="395"/>
      <c r="D3" s="395"/>
      <c r="E3" s="395"/>
      <c r="F3" s="395"/>
      <c r="G3" s="395"/>
      <c r="H3" s="395"/>
      <c r="I3" s="248"/>
      <c r="J3" s="248"/>
      <c r="K3" s="248"/>
      <c r="L3" s="248"/>
      <c r="M3" s="248"/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  <c r="AH3" s="248"/>
      <c r="AI3" s="248"/>
      <c r="AJ3" s="248"/>
      <c r="AK3" s="248"/>
      <c r="AL3" s="248"/>
      <c r="AM3" s="248"/>
      <c r="AN3" s="248"/>
      <c r="AO3" s="248"/>
      <c r="AP3" s="248"/>
      <c r="AQ3" s="248"/>
      <c r="AR3" s="248"/>
      <c r="AS3" s="248"/>
      <c r="AT3" s="248"/>
      <c r="AU3" s="248"/>
      <c r="AV3" s="248"/>
      <c r="AW3" s="248"/>
      <c r="AX3" s="248"/>
      <c r="AY3" s="248"/>
      <c r="AZ3" s="248"/>
      <c r="BA3" s="248"/>
      <c r="BB3" s="248"/>
      <c r="BC3" s="248"/>
      <c r="BD3" s="248"/>
      <c r="BE3" s="248"/>
      <c r="BF3" s="248"/>
      <c r="BG3" s="248"/>
      <c r="BH3" s="248"/>
      <c r="BI3" s="248"/>
      <c r="BJ3" s="248"/>
      <c r="BK3" s="248"/>
      <c r="BL3" s="248"/>
      <c r="BM3" s="248"/>
      <c r="BN3" s="248"/>
      <c r="BO3" s="248"/>
      <c r="BP3" s="248"/>
      <c r="BQ3" s="248"/>
      <c r="BR3" s="248"/>
      <c r="BS3" s="248"/>
      <c r="BT3" s="248"/>
      <c r="BU3" s="248"/>
      <c r="BV3" s="248"/>
      <c r="BW3" s="248"/>
      <c r="BX3" s="248"/>
      <c r="BY3" s="248"/>
      <c r="BZ3" s="248"/>
      <c r="CA3" s="248"/>
      <c r="CB3" s="248"/>
      <c r="CC3" s="248"/>
      <c r="CD3" s="248"/>
      <c r="CE3" s="248"/>
      <c r="CF3" s="248"/>
      <c r="CG3" s="248"/>
      <c r="CH3" s="248"/>
      <c r="CI3" s="248"/>
      <c r="CJ3" s="248"/>
      <c r="CK3" s="248"/>
      <c r="CL3" s="248"/>
      <c r="CM3" s="248"/>
      <c r="CN3" s="248"/>
      <c r="CO3" s="248"/>
      <c r="CP3" s="248"/>
      <c r="CQ3" s="248"/>
      <c r="CR3" s="248"/>
      <c r="CS3" s="248"/>
      <c r="CT3" s="248"/>
      <c r="CU3" s="248"/>
      <c r="CV3" s="248"/>
      <c r="CW3" s="248"/>
      <c r="CX3" s="248"/>
      <c r="CY3" s="248"/>
      <c r="CZ3" s="248"/>
      <c r="DA3" s="248"/>
      <c r="DB3" s="248"/>
      <c r="DC3" s="248"/>
      <c r="DD3" s="248"/>
      <c r="DE3" s="248"/>
      <c r="DF3" s="248"/>
      <c r="DG3" s="248"/>
      <c r="DH3" s="248"/>
      <c r="DI3" s="248"/>
      <c r="DJ3" s="248"/>
      <c r="DK3" s="248"/>
      <c r="DL3" s="248"/>
      <c r="DM3" s="248"/>
      <c r="DN3" s="248"/>
      <c r="DO3" s="248"/>
      <c r="DP3" s="248"/>
    </row>
    <row r="4" spans="1:120" ht="51" x14ac:dyDescent="0.2">
      <c r="A4" s="209" t="s">
        <v>161</v>
      </c>
      <c r="B4" s="210" t="s">
        <v>162</v>
      </c>
      <c r="C4" s="211" t="s">
        <v>163</v>
      </c>
      <c r="D4" s="211" t="s">
        <v>164</v>
      </c>
      <c r="E4" s="211" t="s">
        <v>165</v>
      </c>
      <c r="F4" s="211" t="s">
        <v>166</v>
      </c>
      <c r="G4" s="211" t="s">
        <v>167</v>
      </c>
      <c r="H4" s="211" t="s">
        <v>579</v>
      </c>
    </row>
    <row r="5" spans="1:120" x14ac:dyDescent="0.2">
      <c r="A5" s="212" t="s">
        <v>813</v>
      </c>
      <c r="B5" s="213" t="s">
        <v>169</v>
      </c>
      <c r="C5" s="274"/>
      <c r="D5" s="101">
        <v>0</v>
      </c>
      <c r="E5" s="214">
        <f t="shared" ref="E5:E11" si="0">C5*D5</f>
        <v>0</v>
      </c>
      <c r="F5" s="214">
        <f t="shared" ref="F5:F11" si="1">(C5*D5)*0.3*1.5</f>
        <v>0</v>
      </c>
      <c r="G5" s="214">
        <f t="shared" ref="G5:G12" si="2">(C5*D5)*0.15*2</f>
        <v>0</v>
      </c>
      <c r="H5" s="214">
        <f>SUM(E5:G5)</f>
        <v>0</v>
      </c>
    </row>
    <row r="6" spans="1:120" x14ac:dyDescent="0.2">
      <c r="A6" s="212" t="s">
        <v>814</v>
      </c>
      <c r="B6" s="213" t="s">
        <v>169</v>
      </c>
      <c r="C6" s="274"/>
      <c r="D6" s="101">
        <v>15</v>
      </c>
      <c r="E6" s="214">
        <f t="shared" si="0"/>
        <v>0</v>
      </c>
      <c r="F6" s="214">
        <f t="shared" si="1"/>
        <v>0</v>
      </c>
      <c r="G6" s="214">
        <f t="shared" si="2"/>
        <v>0</v>
      </c>
      <c r="H6" s="214">
        <f t="shared" ref="H6:H11" si="3">SUM(E6:G6)</f>
        <v>0</v>
      </c>
    </row>
    <row r="7" spans="1:120" x14ac:dyDescent="0.2">
      <c r="A7" s="212" t="s">
        <v>815</v>
      </c>
      <c r="B7" s="213" t="s">
        <v>169</v>
      </c>
      <c r="C7" s="274"/>
      <c r="D7" s="101">
        <v>30</v>
      </c>
      <c r="E7" s="214">
        <f t="shared" si="0"/>
        <v>0</v>
      </c>
      <c r="F7" s="214">
        <f t="shared" si="1"/>
        <v>0</v>
      </c>
      <c r="G7" s="214">
        <f t="shared" si="2"/>
        <v>0</v>
      </c>
      <c r="H7" s="214">
        <f t="shared" si="3"/>
        <v>0</v>
      </c>
    </row>
    <row r="8" spans="1:120" x14ac:dyDescent="0.2">
      <c r="A8" s="212" t="s">
        <v>816</v>
      </c>
      <c r="B8" s="213" t="s">
        <v>169</v>
      </c>
      <c r="C8" s="274"/>
      <c r="D8" s="101">
        <v>0</v>
      </c>
      <c r="E8" s="214">
        <f t="shared" si="0"/>
        <v>0</v>
      </c>
      <c r="F8" s="214">
        <f t="shared" si="1"/>
        <v>0</v>
      </c>
      <c r="G8" s="214">
        <f t="shared" si="2"/>
        <v>0</v>
      </c>
      <c r="H8" s="214">
        <f t="shared" si="3"/>
        <v>0</v>
      </c>
    </row>
    <row r="9" spans="1:120" x14ac:dyDescent="0.2">
      <c r="A9" s="212" t="s">
        <v>817</v>
      </c>
      <c r="B9" s="213" t="s">
        <v>169</v>
      </c>
      <c r="C9" s="274"/>
      <c r="D9" s="101">
        <v>24</v>
      </c>
      <c r="E9" s="214">
        <f t="shared" si="0"/>
        <v>0</v>
      </c>
      <c r="F9" s="214">
        <f t="shared" si="1"/>
        <v>0</v>
      </c>
      <c r="G9" s="214">
        <f t="shared" si="2"/>
        <v>0</v>
      </c>
      <c r="H9" s="214">
        <f t="shared" si="3"/>
        <v>0</v>
      </c>
    </row>
    <row r="10" spans="1:120" x14ac:dyDescent="0.2">
      <c r="A10" s="212" t="s">
        <v>577</v>
      </c>
      <c r="B10" s="213" t="s">
        <v>169</v>
      </c>
      <c r="C10" s="274"/>
      <c r="D10" s="101">
        <v>48</v>
      </c>
      <c r="E10" s="214">
        <f t="shared" si="0"/>
        <v>0</v>
      </c>
      <c r="F10" s="214">
        <f t="shared" si="1"/>
        <v>0</v>
      </c>
      <c r="G10" s="214">
        <f t="shared" si="2"/>
        <v>0</v>
      </c>
      <c r="H10" s="214">
        <f t="shared" si="3"/>
        <v>0</v>
      </c>
    </row>
    <row r="11" spans="1:120" x14ac:dyDescent="0.2">
      <c r="A11" s="212" t="s">
        <v>578</v>
      </c>
      <c r="B11" s="213" t="s">
        <v>169</v>
      </c>
      <c r="C11" s="274"/>
      <c r="D11" s="101">
        <v>24</v>
      </c>
      <c r="E11" s="214">
        <f t="shared" si="0"/>
        <v>0</v>
      </c>
      <c r="F11" s="214">
        <f t="shared" si="1"/>
        <v>0</v>
      </c>
      <c r="G11" s="214">
        <f t="shared" si="2"/>
        <v>0</v>
      </c>
      <c r="H11" s="214">
        <f t="shared" si="3"/>
        <v>0</v>
      </c>
    </row>
    <row r="12" spans="1:120" x14ac:dyDescent="0.2">
      <c r="A12" s="212" t="s">
        <v>818</v>
      </c>
      <c r="B12" s="213" t="s">
        <v>169</v>
      </c>
      <c r="C12" s="274"/>
      <c r="D12" s="101">
        <v>36</v>
      </c>
      <c r="E12" s="214">
        <f>C12*D12</f>
        <v>0</v>
      </c>
      <c r="F12" s="214">
        <f>(C12*D12)*0.3*1.5</f>
        <v>0</v>
      </c>
      <c r="G12" s="214">
        <f t="shared" si="2"/>
        <v>0</v>
      </c>
      <c r="H12" s="214">
        <f>SUM(E12:G12)</f>
        <v>0</v>
      </c>
    </row>
    <row r="13" spans="1:120" s="132" customFormat="1" ht="15.75" customHeight="1" x14ac:dyDescent="0.25">
      <c r="A13" s="407" t="s">
        <v>170</v>
      </c>
      <c r="B13" s="407"/>
      <c r="C13" s="407"/>
      <c r="D13" s="407"/>
      <c r="E13" s="215">
        <f>SUM(E5:E12)</f>
        <v>0</v>
      </c>
      <c r="F13" s="215">
        <f>SUM(F5:F9)</f>
        <v>0</v>
      </c>
      <c r="G13" s="215">
        <f>SUM(G5:G9)</f>
        <v>0</v>
      </c>
      <c r="H13" s="215">
        <f>SUM(H5:H12)</f>
        <v>0</v>
      </c>
      <c r="I13" s="249"/>
      <c r="J13" s="249"/>
      <c r="K13" s="249"/>
      <c r="L13" s="249"/>
      <c r="M13" s="249"/>
      <c r="N13" s="249"/>
      <c r="O13" s="249"/>
      <c r="P13" s="249"/>
      <c r="Q13" s="249"/>
      <c r="R13" s="249"/>
      <c r="S13" s="249"/>
      <c r="T13" s="249"/>
      <c r="U13" s="249"/>
      <c r="V13" s="249"/>
      <c r="W13" s="249"/>
      <c r="X13" s="249"/>
      <c r="Y13" s="249"/>
      <c r="Z13" s="249"/>
      <c r="AA13" s="249"/>
      <c r="AB13" s="249"/>
      <c r="AC13" s="249"/>
      <c r="AD13" s="249"/>
      <c r="AE13" s="249"/>
      <c r="AF13" s="249"/>
      <c r="AG13" s="249"/>
      <c r="AH13" s="249"/>
      <c r="AI13" s="249"/>
      <c r="AJ13" s="249"/>
      <c r="AK13" s="249"/>
      <c r="AL13" s="249"/>
      <c r="AM13" s="249"/>
      <c r="AN13" s="249"/>
      <c r="AO13" s="249"/>
      <c r="AP13" s="249"/>
      <c r="AQ13" s="249"/>
      <c r="AR13" s="249"/>
      <c r="AS13" s="249"/>
      <c r="AT13" s="249"/>
      <c r="AU13" s="249"/>
      <c r="AV13" s="249"/>
      <c r="AW13" s="249"/>
      <c r="AX13" s="249"/>
      <c r="AY13" s="249"/>
      <c r="AZ13" s="249"/>
      <c r="BA13" s="249"/>
      <c r="BB13" s="249"/>
      <c r="BC13" s="249"/>
      <c r="BD13" s="249"/>
      <c r="BE13" s="249"/>
      <c r="BF13" s="249"/>
      <c r="BG13" s="249"/>
      <c r="BH13" s="249"/>
      <c r="BI13" s="249"/>
      <c r="BJ13" s="249"/>
      <c r="BK13" s="249"/>
      <c r="BL13" s="249"/>
      <c r="BM13" s="249"/>
      <c r="BN13" s="249"/>
      <c r="BO13" s="249"/>
      <c r="BP13" s="249"/>
      <c r="BQ13" s="249"/>
      <c r="BR13" s="249"/>
      <c r="BS13" s="249"/>
      <c r="BT13" s="249"/>
      <c r="BU13" s="249"/>
      <c r="BV13" s="249"/>
      <c r="BW13" s="249"/>
      <c r="BX13" s="249"/>
      <c r="BY13" s="249"/>
      <c r="BZ13" s="249"/>
      <c r="CA13" s="249"/>
      <c r="CB13" s="249"/>
      <c r="CC13" s="249"/>
      <c r="CD13" s="249"/>
      <c r="CE13" s="249"/>
      <c r="CF13" s="249"/>
      <c r="CG13" s="249"/>
      <c r="CH13" s="249"/>
      <c r="CI13" s="249"/>
      <c r="CJ13" s="249"/>
      <c r="CK13" s="249"/>
      <c r="CL13" s="249"/>
      <c r="CM13" s="249"/>
      <c r="CN13" s="249"/>
      <c r="CO13" s="249"/>
      <c r="CP13" s="249"/>
      <c r="CQ13" s="249"/>
      <c r="CR13" s="249"/>
      <c r="CS13" s="249"/>
      <c r="CT13" s="249"/>
      <c r="CU13" s="249"/>
      <c r="CV13" s="249"/>
      <c r="CW13" s="249"/>
      <c r="CX13" s="249"/>
      <c r="CY13" s="249"/>
      <c r="CZ13" s="249"/>
      <c r="DA13" s="249"/>
      <c r="DB13" s="249"/>
      <c r="DC13" s="249"/>
      <c r="DD13" s="249"/>
      <c r="DE13" s="249"/>
      <c r="DF13" s="249"/>
      <c r="DG13" s="249"/>
      <c r="DH13" s="249"/>
      <c r="DI13" s="249"/>
      <c r="DJ13" s="249"/>
      <c r="DK13" s="249"/>
      <c r="DL13" s="249"/>
      <c r="DM13" s="249"/>
      <c r="DN13" s="249"/>
      <c r="DO13" s="249"/>
      <c r="DP13" s="249"/>
    </row>
    <row r="14" spans="1:120" s="132" customFormat="1" ht="15" x14ac:dyDescent="0.25">
      <c r="A14" s="406" t="s">
        <v>171</v>
      </c>
      <c r="B14" s="406"/>
      <c r="C14" s="406"/>
      <c r="D14" s="406"/>
      <c r="E14" s="406"/>
      <c r="F14" s="406"/>
      <c r="G14" s="406"/>
      <c r="H14" s="216">
        <f>'BDI Diferenciado'!D11</f>
        <v>0</v>
      </c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249"/>
      <c r="Y14" s="249"/>
      <c r="Z14" s="249"/>
      <c r="AA14" s="249"/>
      <c r="AB14" s="249"/>
      <c r="AC14" s="249"/>
      <c r="AD14" s="249"/>
      <c r="AE14" s="249"/>
      <c r="AF14" s="249"/>
      <c r="AG14" s="249"/>
      <c r="AH14" s="249"/>
      <c r="AI14" s="249"/>
      <c r="AJ14" s="249"/>
      <c r="AK14" s="249"/>
      <c r="AL14" s="249"/>
      <c r="AM14" s="249"/>
      <c r="AN14" s="249"/>
      <c r="AO14" s="249"/>
      <c r="AP14" s="249"/>
      <c r="AQ14" s="249"/>
      <c r="AR14" s="249"/>
      <c r="AS14" s="249"/>
      <c r="AT14" s="249"/>
      <c r="AU14" s="249"/>
      <c r="AV14" s="249"/>
      <c r="AW14" s="249"/>
      <c r="AX14" s="249"/>
      <c r="AY14" s="249"/>
      <c r="AZ14" s="249"/>
      <c r="BA14" s="249"/>
      <c r="BB14" s="249"/>
      <c r="BC14" s="249"/>
      <c r="BD14" s="249"/>
      <c r="BE14" s="249"/>
      <c r="BF14" s="249"/>
      <c r="BG14" s="249"/>
      <c r="BH14" s="249"/>
      <c r="BI14" s="249"/>
      <c r="BJ14" s="249"/>
      <c r="BK14" s="249"/>
      <c r="BL14" s="249"/>
      <c r="BM14" s="249"/>
      <c r="BN14" s="249"/>
      <c r="BO14" s="249"/>
      <c r="BP14" s="249"/>
      <c r="BQ14" s="249"/>
      <c r="BR14" s="249"/>
      <c r="BS14" s="249"/>
      <c r="BT14" s="249"/>
      <c r="BU14" s="249"/>
      <c r="BV14" s="249"/>
      <c r="BW14" s="249"/>
      <c r="BX14" s="249"/>
      <c r="BY14" s="249"/>
      <c r="BZ14" s="249"/>
      <c r="CA14" s="249"/>
      <c r="CB14" s="249"/>
      <c r="CC14" s="249"/>
      <c r="CD14" s="249"/>
      <c r="CE14" s="249"/>
      <c r="CF14" s="249"/>
      <c r="CG14" s="249"/>
      <c r="CH14" s="249"/>
      <c r="CI14" s="249"/>
      <c r="CJ14" s="249"/>
      <c r="CK14" s="249"/>
      <c r="CL14" s="249"/>
      <c r="CM14" s="249"/>
      <c r="CN14" s="249"/>
      <c r="CO14" s="249"/>
      <c r="CP14" s="249"/>
      <c r="CQ14" s="249"/>
      <c r="CR14" s="249"/>
      <c r="CS14" s="249"/>
      <c r="CT14" s="249"/>
      <c r="CU14" s="249"/>
      <c r="CV14" s="249"/>
      <c r="CW14" s="249"/>
      <c r="CX14" s="249"/>
      <c r="CY14" s="249"/>
      <c r="CZ14" s="249"/>
      <c r="DA14" s="249"/>
      <c r="DB14" s="249"/>
      <c r="DC14" s="249"/>
      <c r="DD14" s="249"/>
      <c r="DE14" s="249"/>
      <c r="DF14" s="249"/>
      <c r="DG14" s="249"/>
      <c r="DH14" s="249"/>
      <c r="DI14" s="249"/>
      <c r="DJ14" s="249"/>
      <c r="DK14" s="249"/>
      <c r="DL14" s="249"/>
      <c r="DM14" s="249"/>
      <c r="DN14" s="249"/>
      <c r="DO14" s="249"/>
      <c r="DP14" s="249"/>
    </row>
    <row r="15" spans="1:120" s="132" customFormat="1" ht="15" x14ac:dyDescent="0.25">
      <c r="A15" s="406" t="s">
        <v>172</v>
      </c>
      <c r="B15" s="406"/>
      <c r="C15" s="406"/>
      <c r="D15" s="406"/>
      <c r="E15" s="406"/>
      <c r="F15" s="406"/>
      <c r="G15" s="406"/>
      <c r="H15" s="217">
        <f>H13*(1+H14)</f>
        <v>0</v>
      </c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249"/>
      <c r="W15" s="249"/>
      <c r="X15" s="249"/>
      <c r="Y15" s="249"/>
      <c r="Z15" s="249"/>
      <c r="AA15" s="249"/>
      <c r="AB15" s="249"/>
      <c r="AC15" s="249"/>
      <c r="AD15" s="249"/>
      <c r="AE15" s="249"/>
      <c r="AF15" s="249"/>
      <c r="AG15" s="249"/>
      <c r="AH15" s="249"/>
      <c r="AI15" s="249"/>
      <c r="AJ15" s="249"/>
      <c r="AK15" s="249"/>
      <c r="AL15" s="249"/>
      <c r="AM15" s="249"/>
      <c r="AN15" s="249"/>
      <c r="AO15" s="249"/>
      <c r="AP15" s="249"/>
      <c r="AQ15" s="249"/>
      <c r="AR15" s="249"/>
      <c r="AS15" s="249"/>
      <c r="AT15" s="249"/>
      <c r="AU15" s="249"/>
      <c r="AV15" s="249"/>
      <c r="AW15" s="249"/>
      <c r="AX15" s="249"/>
      <c r="AY15" s="249"/>
      <c r="AZ15" s="249"/>
      <c r="BA15" s="249"/>
      <c r="BB15" s="249"/>
      <c r="BC15" s="249"/>
      <c r="BD15" s="249"/>
      <c r="BE15" s="249"/>
      <c r="BF15" s="249"/>
      <c r="BG15" s="249"/>
      <c r="BH15" s="249"/>
      <c r="BI15" s="249"/>
      <c r="BJ15" s="249"/>
      <c r="BK15" s="249"/>
      <c r="BL15" s="249"/>
      <c r="BM15" s="249"/>
      <c r="BN15" s="249"/>
      <c r="BO15" s="249"/>
      <c r="BP15" s="249"/>
      <c r="BQ15" s="249"/>
      <c r="BR15" s="249"/>
      <c r="BS15" s="249"/>
      <c r="BT15" s="249"/>
      <c r="BU15" s="249"/>
      <c r="BV15" s="249"/>
      <c r="BW15" s="249"/>
      <c r="BX15" s="249"/>
      <c r="BY15" s="249"/>
      <c r="BZ15" s="249"/>
      <c r="CA15" s="249"/>
      <c r="CB15" s="249"/>
      <c r="CC15" s="249"/>
      <c r="CD15" s="249"/>
      <c r="CE15" s="249"/>
      <c r="CF15" s="249"/>
      <c r="CG15" s="249"/>
      <c r="CH15" s="249"/>
      <c r="CI15" s="249"/>
      <c r="CJ15" s="249"/>
      <c r="CK15" s="249"/>
      <c r="CL15" s="249"/>
      <c r="CM15" s="249"/>
      <c r="CN15" s="249"/>
      <c r="CO15" s="249"/>
      <c r="CP15" s="249"/>
      <c r="CQ15" s="249"/>
      <c r="CR15" s="249"/>
      <c r="CS15" s="249"/>
      <c r="CT15" s="249"/>
      <c r="CU15" s="249"/>
      <c r="CV15" s="249"/>
      <c r="CW15" s="249"/>
      <c r="CX15" s="249"/>
      <c r="CY15" s="249"/>
      <c r="CZ15" s="249"/>
      <c r="DA15" s="249"/>
      <c r="DB15" s="249"/>
      <c r="DC15" s="249"/>
      <c r="DD15" s="249"/>
      <c r="DE15" s="249"/>
      <c r="DF15" s="249"/>
      <c r="DG15" s="249"/>
      <c r="DH15" s="249"/>
      <c r="DI15" s="249"/>
      <c r="DJ15" s="249"/>
      <c r="DK15" s="249"/>
      <c r="DL15" s="249"/>
      <c r="DM15" s="249"/>
      <c r="DN15" s="249"/>
      <c r="DO15" s="249"/>
      <c r="DP15" s="249"/>
    </row>
    <row r="16" spans="1:120" s="132" customFormat="1" ht="15" x14ac:dyDescent="0.25">
      <c r="A16" s="406" t="s">
        <v>580</v>
      </c>
      <c r="B16" s="406"/>
      <c r="C16" s="406"/>
      <c r="D16" s="406"/>
      <c r="E16" s="406"/>
      <c r="F16" s="406"/>
      <c r="G16" s="406"/>
      <c r="H16" s="215">
        <f>H15/12</f>
        <v>0</v>
      </c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249"/>
      <c r="U16" s="249"/>
      <c r="V16" s="249"/>
      <c r="W16" s="249"/>
      <c r="X16" s="249"/>
      <c r="Y16" s="249"/>
      <c r="Z16" s="249"/>
      <c r="AA16" s="249"/>
      <c r="AB16" s="249"/>
      <c r="AC16" s="249"/>
      <c r="AD16" s="249"/>
      <c r="AE16" s="249"/>
      <c r="AF16" s="249"/>
      <c r="AG16" s="249"/>
      <c r="AH16" s="249"/>
      <c r="AI16" s="249"/>
      <c r="AJ16" s="249"/>
      <c r="AK16" s="249"/>
      <c r="AL16" s="249"/>
      <c r="AM16" s="249"/>
      <c r="AN16" s="249"/>
      <c r="AO16" s="249"/>
      <c r="AP16" s="249"/>
      <c r="AQ16" s="249"/>
      <c r="AR16" s="249"/>
      <c r="AS16" s="249"/>
      <c r="AT16" s="249"/>
      <c r="AU16" s="249"/>
      <c r="AV16" s="249"/>
      <c r="AW16" s="249"/>
      <c r="AX16" s="249"/>
      <c r="AY16" s="249"/>
      <c r="AZ16" s="249"/>
      <c r="BA16" s="249"/>
      <c r="BB16" s="249"/>
      <c r="BC16" s="249"/>
      <c r="BD16" s="249"/>
      <c r="BE16" s="249"/>
      <c r="BF16" s="249"/>
      <c r="BG16" s="249"/>
      <c r="BH16" s="249"/>
      <c r="BI16" s="249"/>
      <c r="BJ16" s="249"/>
      <c r="BK16" s="249"/>
      <c r="BL16" s="249"/>
      <c r="BM16" s="249"/>
      <c r="BN16" s="249"/>
      <c r="BO16" s="249"/>
      <c r="BP16" s="249"/>
      <c r="BQ16" s="249"/>
      <c r="BR16" s="249"/>
      <c r="BS16" s="249"/>
      <c r="BT16" s="249"/>
      <c r="BU16" s="249"/>
      <c r="BV16" s="249"/>
      <c r="BW16" s="249"/>
      <c r="BX16" s="249"/>
      <c r="BY16" s="249"/>
      <c r="BZ16" s="249"/>
      <c r="CA16" s="249"/>
      <c r="CB16" s="249"/>
      <c r="CC16" s="249"/>
      <c r="CD16" s="249"/>
      <c r="CE16" s="249"/>
      <c r="CF16" s="249"/>
      <c r="CG16" s="249"/>
      <c r="CH16" s="249"/>
      <c r="CI16" s="249"/>
      <c r="CJ16" s="249"/>
      <c r="CK16" s="249"/>
      <c r="CL16" s="249"/>
      <c r="CM16" s="249"/>
      <c r="CN16" s="249"/>
      <c r="CO16" s="249"/>
      <c r="CP16" s="249"/>
      <c r="CQ16" s="249"/>
      <c r="CR16" s="249"/>
      <c r="CS16" s="249"/>
      <c r="CT16" s="249"/>
      <c r="CU16" s="249"/>
      <c r="CV16" s="249"/>
      <c r="CW16" s="249"/>
      <c r="CX16" s="249"/>
      <c r="CY16" s="249"/>
      <c r="CZ16" s="249"/>
      <c r="DA16" s="249"/>
      <c r="DB16" s="249"/>
      <c r="DC16" s="249"/>
      <c r="DD16" s="249"/>
      <c r="DE16" s="249"/>
      <c r="DF16" s="249"/>
      <c r="DG16" s="249"/>
      <c r="DH16" s="249"/>
      <c r="DI16" s="249"/>
      <c r="DJ16" s="249"/>
      <c r="DK16" s="249"/>
      <c r="DL16" s="249"/>
      <c r="DM16" s="249"/>
      <c r="DN16" s="249"/>
      <c r="DO16" s="249"/>
      <c r="DP16" s="249"/>
    </row>
  </sheetData>
  <sheetProtection algorithmName="SHA-512" hashValue="0EXsxT9NqwX350FD32UPm1kqOxo3rVQdpUalL4stSHydv25nbiPalI7sDSi485jnxHtjufx3Gpx7cd6x3Ujf7A==" saltValue="j6Oou8GIuX7oa15FH150qA==" spinCount="100000" sheet="1" objects="1" scenarios="1"/>
  <mergeCells count="7">
    <mergeCell ref="A16:G16"/>
    <mergeCell ref="A15:G15"/>
    <mergeCell ref="A1:H1"/>
    <mergeCell ref="A2:H2"/>
    <mergeCell ref="A3:H3"/>
    <mergeCell ref="A13:D13"/>
    <mergeCell ref="A14:G1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2</vt:i4>
      </vt:variant>
    </vt:vector>
  </HeadingPairs>
  <TitlesOfParts>
    <vt:vector size="14" baseType="lpstr">
      <vt:lpstr>BDI</vt:lpstr>
      <vt:lpstr>BDI Diferenciado</vt:lpstr>
      <vt:lpstr>Supervisão Técnica</vt:lpstr>
      <vt:lpstr>Mecânico</vt:lpstr>
      <vt:lpstr>Oficial</vt:lpstr>
      <vt:lpstr>Eletrotécnico</vt:lpstr>
      <vt:lpstr>ITEM 1.ANEXO III - HORAS EXTRAS</vt:lpstr>
      <vt:lpstr>Anexo III - Resumo MO</vt:lpstr>
      <vt:lpstr>ITEM 2.ANEXO IV - EVENTUAIS</vt:lpstr>
      <vt:lpstr>ITEM4.ANEXO VI - ESPECIALIZADOS</vt:lpstr>
      <vt:lpstr>Peças </vt:lpstr>
      <vt:lpstr>Valor Global do Contrato</vt:lpstr>
      <vt:lpstr>'Anexo III - Resumo MO'!Area_de_impressao</vt:lpstr>
      <vt:lpstr>'Peças 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Hadrienne da Silva Coelho</dc:creator>
  <cp:lastModifiedBy>Giulliano Togni</cp:lastModifiedBy>
  <cp:lastPrinted>2018-08-02T17:59:35Z</cp:lastPrinted>
  <dcterms:created xsi:type="dcterms:W3CDTF">2018-05-24T21:11:43Z</dcterms:created>
  <dcterms:modified xsi:type="dcterms:W3CDTF">2018-10-10T17:54:28Z</dcterms:modified>
</cp:coreProperties>
</file>